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D:\ЛЕНА\ОТЧЕТЫ ЗА ГОД МУНИЦИП. ПРОГРАММЫ\2022\"/>
    </mc:Choice>
  </mc:AlternateContent>
  <bookViews>
    <workbookView xWindow="0" yWindow="0" windowWidth="21555" windowHeight="9060"/>
  </bookViews>
  <sheets>
    <sheet name="Лист1" sheetId="1" r:id="rId1"/>
  </sheets>
  <definedNames>
    <definedName name="_xlnm.Print_Area" localSheetId="0">Лист1!$A$1:$S$285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38" i="1" l="1"/>
  <c r="S109" i="1"/>
  <c r="S229" i="1" l="1"/>
  <c r="S209" i="1"/>
  <c r="S176" i="1"/>
  <c r="S167" i="1"/>
  <c r="S171" i="1"/>
  <c r="S168" i="1"/>
  <c r="S86" i="1"/>
  <c r="S72" i="1"/>
  <c r="S61" i="1"/>
  <c r="G131" i="1" l="1"/>
  <c r="F131" i="1"/>
  <c r="F239" i="1"/>
  <c r="M234" i="1"/>
  <c r="L234" i="1"/>
  <c r="G234" i="1"/>
  <c r="F234" i="1"/>
  <c r="F233" i="1" s="1"/>
  <c r="I234" i="1"/>
  <c r="H234" i="1"/>
  <c r="J234" i="1"/>
  <c r="H202" i="1"/>
  <c r="G271" i="1"/>
  <c r="F271" i="1"/>
  <c r="I271" i="1"/>
  <c r="H271" i="1"/>
  <c r="M271" i="1"/>
  <c r="L271" i="1"/>
  <c r="K271" i="1"/>
  <c r="J271" i="1"/>
  <c r="E261" i="1"/>
  <c r="D261" i="1"/>
  <c r="K260" i="1"/>
  <c r="J260" i="1"/>
  <c r="E258" i="1"/>
  <c r="D258" i="1"/>
  <c r="K257" i="1"/>
  <c r="J257" i="1"/>
  <c r="I257" i="1"/>
  <c r="H257" i="1"/>
  <c r="G257" i="1"/>
  <c r="F257" i="1"/>
  <c r="E257" i="1"/>
  <c r="D257" i="1"/>
  <c r="K255" i="1"/>
  <c r="J255" i="1"/>
  <c r="I255" i="1"/>
  <c r="H255" i="1"/>
  <c r="G255" i="1"/>
  <c r="F255" i="1"/>
  <c r="K253" i="1"/>
  <c r="J253" i="1"/>
  <c r="I253" i="1"/>
  <c r="H253" i="1"/>
  <c r="G253" i="1"/>
  <c r="G239" i="1" s="1"/>
  <c r="F253" i="1"/>
  <c r="E256" i="1"/>
  <c r="D256" i="1"/>
  <c r="E255" i="1"/>
  <c r="D255" i="1"/>
  <c r="E254" i="1"/>
  <c r="D254" i="1"/>
  <c r="E252" i="1"/>
  <c r="D252" i="1"/>
  <c r="G251" i="1"/>
  <c r="E251" i="1" s="1"/>
  <c r="F251" i="1"/>
  <c r="D251" i="1" s="1"/>
  <c r="I248" i="1"/>
  <c r="H248" i="1"/>
  <c r="E249" i="1"/>
  <c r="D249" i="1"/>
  <c r="E248" i="1"/>
  <c r="D248" i="1"/>
  <c r="K245" i="1"/>
  <c r="J245" i="1"/>
  <c r="I245" i="1"/>
  <c r="H245" i="1"/>
  <c r="E245" i="1"/>
  <c r="D245" i="1"/>
  <c r="E244" i="1"/>
  <c r="I243" i="1"/>
  <c r="H243" i="1"/>
  <c r="D244" i="1"/>
  <c r="E242" i="1"/>
  <c r="K240" i="1"/>
  <c r="K239" i="1" s="1"/>
  <c r="J240" i="1"/>
  <c r="J239" i="1" s="1"/>
  <c r="I240" i="1"/>
  <c r="I239" i="1" s="1"/>
  <c r="H240" i="1"/>
  <c r="H239" i="1" s="1"/>
  <c r="D242" i="1"/>
  <c r="K237" i="1"/>
  <c r="K234" i="1" s="1"/>
  <c r="J237" i="1"/>
  <c r="G222" i="1"/>
  <c r="F222" i="1"/>
  <c r="I222" i="1"/>
  <c r="H222" i="1"/>
  <c r="K222" i="1"/>
  <c r="J222" i="1"/>
  <c r="E226" i="1"/>
  <c r="D226" i="1"/>
  <c r="E224" i="1"/>
  <c r="D224" i="1"/>
  <c r="I218" i="1"/>
  <c r="H218" i="1"/>
  <c r="E220" i="1"/>
  <c r="D220" i="1"/>
  <c r="M216" i="1"/>
  <c r="L216" i="1"/>
  <c r="K216" i="1"/>
  <c r="J216" i="1"/>
  <c r="I216" i="1"/>
  <c r="H216" i="1"/>
  <c r="G216" i="1"/>
  <c r="F216" i="1"/>
  <c r="D216" i="1" s="1"/>
  <c r="E217" i="1"/>
  <c r="D217" i="1"/>
  <c r="D151" i="1"/>
  <c r="E158" i="1"/>
  <c r="D158" i="1"/>
  <c r="G160" i="1"/>
  <c r="F160" i="1"/>
  <c r="I160" i="1"/>
  <c r="H160" i="1"/>
  <c r="K160" i="1"/>
  <c r="J160" i="1"/>
  <c r="E162" i="1"/>
  <c r="D162" i="1"/>
  <c r="E161" i="1"/>
  <c r="D161" i="1"/>
  <c r="K157" i="1"/>
  <c r="J157" i="1"/>
  <c r="K148" i="1"/>
  <c r="K145" i="1" s="1"/>
  <c r="J148" i="1"/>
  <c r="J145" i="1" s="1"/>
  <c r="I148" i="1"/>
  <c r="H148" i="1"/>
  <c r="E156" i="1"/>
  <c r="D156" i="1"/>
  <c r="E155" i="1"/>
  <c r="D155" i="1"/>
  <c r="E239" i="1" l="1"/>
  <c r="G233" i="1"/>
  <c r="D239" i="1"/>
  <c r="O251" i="1"/>
  <c r="O252" i="1"/>
  <c r="O258" i="1"/>
  <c r="O254" i="1"/>
  <c r="O257" i="1"/>
  <c r="O255" i="1"/>
  <c r="O256" i="1"/>
  <c r="O248" i="1"/>
  <c r="O249" i="1"/>
  <c r="O224" i="1"/>
  <c r="O245" i="1"/>
  <c r="D160" i="1"/>
  <c r="E160" i="1"/>
  <c r="E216" i="1"/>
  <c r="O216" i="1" s="1"/>
  <c r="O160" i="1" l="1"/>
  <c r="I138" i="1" l="1"/>
  <c r="H138" i="1"/>
  <c r="K138" i="1"/>
  <c r="J138" i="1"/>
  <c r="E141" i="1"/>
  <c r="D141" i="1"/>
  <c r="K125" i="1"/>
  <c r="E132" i="1"/>
  <c r="D132" i="1"/>
  <c r="I131" i="1"/>
  <c r="H131" i="1"/>
  <c r="K131" i="1"/>
  <c r="J131" i="1"/>
  <c r="K129" i="1"/>
  <c r="E129" i="1" s="1"/>
  <c r="J129" i="1"/>
  <c r="D129" i="1" s="1"/>
  <c r="M114" i="1"/>
  <c r="L114" i="1"/>
  <c r="G109" i="1"/>
  <c r="F109" i="1"/>
  <c r="I109" i="1"/>
  <c r="H109" i="1"/>
  <c r="K109" i="1"/>
  <c r="M116" i="1"/>
  <c r="L116" i="1"/>
  <c r="K116" i="1"/>
  <c r="J116" i="1"/>
  <c r="G116" i="1"/>
  <c r="F116" i="1"/>
  <c r="I116" i="1"/>
  <c r="H116" i="1"/>
  <c r="E118" i="1"/>
  <c r="D118" i="1"/>
  <c r="E117" i="1"/>
  <c r="D117" i="1"/>
  <c r="E116" i="1"/>
  <c r="D116" i="1"/>
  <c r="M109" i="1"/>
  <c r="L109" i="1"/>
  <c r="J109" i="1"/>
  <c r="K105" i="1"/>
  <c r="K104" i="1" s="1"/>
  <c r="J105" i="1"/>
  <c r="J104" i="1" s="1"/>
  <c r="I105" i="1"/>
  <c r="H105" i="1"/>
  <c r="H104" i="1" s="1"/>
  <c r="I104" i="1"/>
  <c r="G104" i="1"/>
  <c r="F104" i="1"/>
  <c r="I95" i="1"/>
  <c r="H95" i="1"/>
  <c r="G95" i="1"/>
  <c r="F95" i="1"/>
  <c r="M95" i="1"/>
  <c r="L95" i="1"/>
  <c r="K95" i="1"/>
  <c r="J95" i="1"/>
  <c r="G84" i="1"/>
  <c r="F84" i="1"/>
  <c r="K84" i="1"/>
  <c r="J84" i="1"/>
  <c r="I84" i="1"/>
  <c r="H84" i="1"/>
  <c r="E86" i="1"/>
  <c r="D86" i="1"/>
  <c r="I66" i="1"/>
  <c r="H66" i="1"/>
  <c r="K66" i="1"/>
  <c r="J66" i="1"/>
  <c r="E75" i="1"/>
  <c r="D75" i="1"/>
  <c r="E74" i="1"/>
  <c r="D74" i="1"/>
  <c r="E69" i="1"/>
  <c r="D69" i="1"/>
  <c r="S68" i="1"/>
  <c r="E68" i="1"/>
  <c r="D68" i="1"/>
  <c r="S67" i="1"/>
  <c r="E67" i="1"/>
  <c r="D67" i="1"/>
  <c r="I56" i="1"/>
  <c r="H56" i="1"/>
  <c r="K56" i="1"/>
  <c r="J56" i="1"/>
  <c r="G56" i="1"/>
  <c r="F56" i="1"/>
  <c r="K53" i="1"/>
  <c r="J53" i="1"/>
  <c r="G53" i="1"/>
  <c r="F53" i="1"/>
  <c r="E58" i="1"/>
  <c r="D58" i="1"/>
  <c r="E55" i="1"/>
  <c r="D55" i="1"/>
  <c r="G26" i="1"/>
  <c r="F26" i="1"/>
  <c r="M26" i="1"/>
  <c r="L26" i="1"/>
  <c r="K26" i="1"/>
  <c r="J26" i="1"/>
  <c r="I26" i="1"/>
  <c r="H26" i="1"/>
  <c r="E41" i="1"/>
  <c r="E49" i="1"/>
  <c r="D49" i="1"/>
  <c r="D41" i="1"/>
  <c r="E39" i="1"/>
  <c r="D39" i="1"/>
  <c r="E38" i="1"/>
  <c r="D38" i="1"/>
  <c r="S37" i="1"/>
  <c r="E37" i="1"/>
  <c r="D37" i="1"/>
  <c r="E36" i="1"/>
  <c r="D36" i="1"/>
  <c r="S35" i="1"/>
  <c r="E35" i="1"/>
  <c r="D35" i="1"/>
  <c r="E34" i="1"/>
  <c r="D34" i="1"/>
  <c r="E33" i="1"/>
  <c r="D33" i="1"/>
  <c r="K124" i="1" l="1"/>
  <c r="O132" i="1"/>
  <c r="E104" i="1"/>
  <c r="D104" i="1"/>
  <c r="O116" i="1"/>
  <c r="E84" i="1"/>
  <c r="D84" i="1"/>
  <c r="O68" i="1"/>
  <c r="O74" i="1"/>
  <c r="O86" i="1"/>
  <c r="O67" i="1"/>
  <c r="O55" i="1"/>
  <c r="O58" i="1"/>
  <c r="O41" i="1"/>
  <c r="O39" i="1"/>
  <c r="O38" i="1"/>
  <c r="O37" i="1"/>
  <c r="O36" i="1"/>
  <c r="O35" i="1"/>
  <c r="O34" i="1"/>
  <c r="O33" i="1"/>
  <c r="O104" i="1" l="1"/>
  <c r="K267" i="1" l="1"/>
  <c r="J267" i="1"/>
  <c r="I198" i="1"/>
  <c r="H198" i="1"/>
  <c r="D235" i="1"/>
  <c r="K189" i="1"/>
  <c r="K188" i="1" s="1"/>
  <c r="J189" i="1"/>
  <c r="J188" i="1" s="1"/>
  <c r="G218" i="1"/>
  <c r="F218" i="1"/>
  <c r="K218" i="1"/>
  <c r="J218" i="1"/>
  <c r="M207" i="1"/>
  <c r="L207" i="1"/>
  <c r="K207" i="1"/>
  <c r="J207" i="1"/>
  <c r="G207" i="1"/>
  <c r="F207" i="1"/>
  <c r="I207" i="1"/>
  <c r="H207" i="1"/>
  <c r="E274" i="1"/>
  <c r="D274" i="1"/>
  <c r="M148" i="1"/>
  <c r="L148" i="1"/>
  <c r="E152" i="1"/>
  <c r="D152" i="1"/>
  <c r="G157" i="1"/>
  <c r="F157" i="1"/>
  <c r="I157" i="1"/>
  <c r="I145" i="1" s="1"/>
  <c r="H157" i="1"/>
  <c r="H145" i="1" s="1"/>
  <c r="M157" i="1"/>
  <c r="L157" i="1"/>
  <c r="E159" i="1"/>
  <c r="D159" i="1"/>
  <c r="M119" i="1"/>
  <c r="L119" i="1"/>
  <c r="I119" i="1"/>
  <c r="H119" i="1"/>
  <c r="G119" i="1"/>
  <c r="F119" i="1"/>
  <c r="M134" i="1"/>
  <c r="L134" i="1"/>
  <c r="G134" i="1"/>
  <c r="F134" i="1"/>
  <c r="I134" i="1"/>
  <c r="H134" i="1"/>
  <c r="M138" i="1"/>
  <c r="L138" i="1"/>
  <c r="G138" i="1"/>
  <c r="F138" i="1"/>
  <c r="M125" i="1"/>
  <c r="M124" i="1" s="1"/>
  <c r="L125" i="1"/>
  <c r="L124" i="1" s="1"/>
  <c r="J125" i="1"/>
  <c r="J124" i="1" s="1"/>
  <c r="I125" i="1"/>
  <c r="I124" i="1" s="1"/>
  <c r="H125" i="1"/>
  <c r="H124" i="1" s="1"/>
  <c r="G125" i="1"/>
  <c r="G124" i="1" s="1"/>
  <c r="F125" i="1"/>
  <c r="F124" i="1" s="1"/>
  <c r="M102" i="1"/>
  <c r="M101" i="1" s="1"/>
  <c r="M99" i="1" s="1"/>
  <c r="L102" i="1"/>
  <c r="L101" i="1" s="1"/>
  <c r="L99" i="1" s="1"/>
  <c r="E98" i="1"/>
  <c r="D98" i="1"/>
  <c r="G66" i="1"/>
  <c r="F66" i="1"/>
  <c r="E72" i="1"/>
  <c r="D72" i="1"/>
  <c r="H16" i="1"/>
  <c r="F16" i="1"/>
  <c r="G16" i="1"/>
  <c r="M16" i="1"/>
  <c r="L16" i="1"/>
  <c r="K16" i="1"/>
  <c r="J16" i="1"/>
  <c r="I16" i="1"/>
  <c r="O250" i="1" l="1"/>
  <c r="E207" i="1"/>
  <c r="O274" i="1"/>
  <c r="O159" i="1"/>
  <c r="D66" i="1"/>
  <c r="E66" i="1"/>
  <c r="O98" i="1"/>
  <c r="E26" i="1"/>
  <c r="E57" i="1"/>
  <c r="D57" i="1"/>
  <c r="M56" i="1"/>
  <c r="L56" i="1"/>
  <c r="D56" i="1" l="1"/>
  <c r="D26" i="1"/>
  <c r="O57" i="1"/>
  <c r="E56" i="1"/>
  <c r="O56" i="1" l="1"/>
  <c r="M183" i="1" l="1"/>
  <c r="L183" i="1"/>
  <c r="S163" i="1" l="1"/>
  <c r="S99" i="1"/>
  <c r="H266" i="1" l="1"/>
  <c r="I266" i="1"/>
  <c r="G262" i="1"/>
  <c r="F262" i="1"/>
  <c r="M262" i="1"/>
  <c r="L262" i="1"/>
  <c r="D278" i="1"/>
  <c r="E278" i="1"/>
  <c r="S277" i="1"/>
  <c r="M277" i="1"/>
  <c r="M276" i="1" s="1"/>
  <c r="M275" i="1" s="1"/>
  <c r="L277" i="1"/>
  <c r="L276" i="1" s="1"/>
  <c r="L275" i="1" s="1"/>
  <c r="K277" i="1"/>
  <c r="K276" i="1" s="1"/>
  <c r="K275" i="1" s="1"/>
  <c r="J277" i="1"/>
  <c r="J276" i="1" s="1"/>
  <c r="J275" i="1" s="1"/>
  <c r="I277" i="1"/>
  <c r="I276" i="1" s="1"/>
  <c r="I275" i="1" s="1"/>
  <c r="H277" i="1"/>
  <c r="H276" i="1" s="1"/>
  <c r="H275" i="1" s="1"/>
  <c r="G277" i="1"/>
  <c r="G276" i="1" s="1"/>
  <c r="G275" i="1" s="1"/>
  <c r="F277" i="1"/>
  <c r="E273" i="1"/>
  <c r="D273" i="1"/>
  <c r="D272" i="1"/>
  <c r="E272" i="1"/>
  <c r="M270" i="1"/>
  <c r="M269" i="1" s="1"/>
  <c r="L270" i="1"/>
  <c r="L269" i="1" s="1"/>
  <c r="J270" i="1"/>
  <c r="J269" i="1" s="1"/>
  <c r="I270" i="1"/>
  <c r="I269" i="1" s="1"/>
  <c r="H270" i="1"/>
  <c r="H269" i="1" s="1"/>
  <c r="G270" i="1"/>
  <c r="S270" i="1"/>
  <c r="S269" i="1"/>
  <c r="E268" i="1"/>
  <c r="D268" i="1"/>
  <c r="E267" i="1"/>
  <c r="D267" i="1"/>
  <c r="K266" i="1"/>
  <c r="J266" i="1"/>
  <c r="J262" i="1" s="1"/>
  <c r="S268" i="1"/>
  <c r="S267" i="1"/>
  <c r="S265" i="1"/>
  <c r="S264" i="1"/>
  <c r="S263" i="1"/>
  <c r="S262" i="1"/>
  <c r="E260" i="1"/>
  <c r="D260" i="1"/>
  <c r="K259" i="1"/>
  <c r="J259" i="1"/>
  <c r="I259" i="1"/>
  <c r="H259" i="1"/>
  <c r="H233" i="1" s="1"/>
  <c r="E259" i="1"/>
  <c r="D259" i="1"/>
  <c r="E253" i="1"/>
  <c r="D253" i="1"/>
  <c r="E247" i="1"/>
  <c r="D247" i="1"/>
  <c r="E246" i="1"/>
  <c r="D246" i="1"/>
  <c r="E241" i="1"/>
  <c r="D241" i="1"/>
  <c r="E240" i="1"/>
  <c r="D240" i="1"/>
  <c r="M239" i="1"/>
  <c r="M233" i="1" s="1"/>
  <c r="L239" i="1"/>
  <c r="L233" i="1" s="1"/>
  <c r="E243" i="1"/>
  <c r="D243" i="1"/>
  <c r="E238" i="1"/>
  <c r="D238" i="1"/>
  <c r="D237" i="1"/>
  <c r="E237" i="1"/>
  <c r="E232" i="1"/>
  <c r="D232" i="1"/>
  <c r="E231" i="1"/>
  <c r="D231" i="1"/>
  <c r="E230" i="1"/>
  <c r="D230" i="1"/>
  <c r="E227" i="1"/>
  <c r="D227" i="1"/>
  <c r="E228" i="1"/>
  <c r="D228" i="1"/>
  <c r="E225" i="1"/>
  <c r="D225" i="1"/>
  <c r="E223" i="1"/>
  <c r="D223" i="1"/>
  <c r="E208" i="1"/>
  <c r="D208" i="1"/>
  <c r="E219" i="1"/>
  <c r="D219" i="1"/>
  <c r="E215" i="1"/>
  <c r="D215" i="1"/>
  <c r="E213" i="1"/>
  <c r="D213" i="1"/>
  <c r="E211" i="1"/>
  <c r="D211" i="1"/>
  <c r="M209" i="1"/>
  <c r="L209" i="1"/>
  <c r="E210" i="1"/>
  <c r="D210" i="1"/>
  <c r="E206" i="1"/>
  <c r="D206" i="1"/>
  <c r="E205" i="1"/>
  <c r="D205" i="1"/>
  <c r="D204" i="1"/>
  <c r="D203" i="1"/>
  <c r="E203" i="1"/>
  <c r="K229" i="1"/>
  <c r="K221" i="1" s="1"/>
  <c r="J229" i="1"/>
  <c r="I229" i="1"/>
  <c r="H229" i="1"/>
  <c r="G229" i="1"/>
  <c r="F229" i="1"/>
  <c r="S222" i="1"/>
  <c r="M222" i="1"/>
  <c r="M221" i="1" s="1"/>
  <c r="L222" i="1"/>
  <c r="L221" i="1" s="1"/>
  <c r="S218" i="1"/>
  <c r="E218" i="1"/>
  <c r="M214" i="1"/>
  <c r="L214" i="1"/>
  <c r="K214" i="1"/>
  <c r="J214" i="1"/>
  <c r="I214" i="1"/>
  <c r="E214" i="1" s="1"/>
  <c r="H214" i="1"/>
  <c r="G214" i="1"/>
  <c r="F214" i="1"/>
  <c r="K209" i="1"/>
  <c r="J209" i="1"/>
  <c r="I209" i="1"/>
  <c r="H209" i="1"/>
  <c r="H201" i="1" s="1"/>
  <c r="G209" i="1"/>
  <c r="F209" i="1"/>
  <c r="E204" i="1"/>
  <c r="S202" i="1"/>
  <c r="M202" i="1"/>
  <c r="L202" i="1"/>
  <c r="K202" i="1"/>
  <c r="J202" i="1"/>
  <c r="J201" i="1" s="1"/>
  <c r="I202" i="1"/>
  <c r="G202" i="1"/>
  <c r="G201" i="1" s="1"/>
  <c r="F202" i="1"/>
  <c r="F201" i="1" s="1"/>
  <c r="D198" i="1"/>
  <c r="D199" i="1"/>
  <c r="E199" i="1"/>
  <c r="E198" i="1"/>
  <c r="O198" i="1" s="1"/>
  <c r="S197" i="1"/>
  <c r="K197" i="1"/>
  <c r="J197" i="1"/>
  <c r="I197" i="1"/>
  <c r="H197" i="1"/>
  <c r="G197" i="1"/>
  <c r="F197" i="1"/>
  <c r="E197" i="1"/>
  <c r="G195" i="1"/>
  <c r="G194" i="1" s="1"/>
  <c r="F195" i="1"/>
  <c r="F194" i="1" s="1"/>
  <c r="M195" i="1"/>
  <c r="M194" i="1" s="1"/>
  <c r="M191" i="1" s="1"/>
  <c r="L195" i="1"/>
  <c r="L194" i="1" s="1"/>
  <c r="L191" i="1" s="1"/>
  <c r="K195" i="1"/>
  <c r="K194" i="1" s="1"/>
  <c r="J195" i="1"/>
  <c r="J194" i="1" s="1"/>
  <c r="I195" i="1"/>
  <c r="E195" i="1" s="1"/>
  <c r="H195" i="1"/>
  <c r="H194" i="1" s="1"/>
  <c r="D196" i="1"/>
  <c r="E196" i="1"/>
  <c r="S192" i="1"/>
  <c r="S191" i="1"/>
  <c r="E190" i="1"/>
  <c r="D190" i="1"/>
  <c r="D189" i="1"/>
  <c r="E189" i="1"/>
  <c r="J185" i="1"/>
  <c r="D188" i="1"/>
  <c r="M185" i="1"/>
  <c r="L185" i="1"/>
  <c r="K185" i="1"/>
  <c r="I185" i="1"/>
  <c r="H185" i="1"/>
  <c r="G185" i="1"/>
  <c r="F185" i="1"/>
  <c r="D185" i="1" s="1"/>
  <c r="I201" i="1" l="1"/>
  <c r="K201" i="1"/>
  <c r="E275" i="1"/>
  <c r="D271" i="1"/>
  <c r="O204" i="1"/>
  <c r="D266" i="1"/>
  <c r="D277" i="1"/>
  <c r="G221" i="1"/>
  <c r="O206" i="1"/>
  <c r="O211" i="1"/>
  <c r="O213" i="1"/>
  <c r="O225" i="1"/>
  <c r="O228" i="1"/>
  <c r="E222" i="1"/>
  <c r="O230" i="1"/>
  <c r="O231" i="1"/>
  <c r="O232" i="1"/>
  <c r="O243" i="1"/>
  <c r="O240" i="1"/>
  <c r="F270" i="1"/>
  <c r="D270" i="1" s="1"/>
  <c r="O272" i="1"/>
  <c r="F276" i="1"/>
  <c r="F275" i="1" s="1"/>
  <c r="D275" i="1" s="1"/>
  <c r="O189" i="1"/>
  <c r="J191" i="1"/>
  <c r="I221" i="1"/>
  <c r="E221" i="1" s="1"/>
  <c r="F221" i="1"/>
  <c r="O203" i="1"/>
  <c r="K191" i="1"/>
  <c r="D207" i="1"/>
  <c r="O205" i="1"/>
  <c r="E185" i="1"/>
  <c r="O185" i="1" s="1"/>
  <c r="O210" i="1"/>
  <c r="K233" i="1"/>
  <c r="I233" i="1"/>
  <c r="O196" i="1"/>
  <c r="O223" i="1"/>
  <c r="O246" i="1"/>
  <c r="O247" i="1"/>
  <c r="O253" i="1"/>
  <c r="J233" i="1"/>
  <c r="G191" i="1"/>
  <c r="F191" i="1"/>
  <c r="D194" i="1"/>
  <c r="I194" i="1"/>
  <c r="I191" i="1" s="1"/>
  <c r="D197" i="1"/>
  <c r="O197" i="1" s="1"/>
  <c r="O190" i="1"/>
  <c r="G269" i="1"/>
  <c r="E271" i="1"/>
  <c r="E277" i="1"/>
  <c r="D195" i="1"/>
  <c r="O195" i="1" s="1"/>
  <c r="O199" i="1"/>
  <c r="M201" i="1"/>
  <c r="M200" i="1" s="1"/>
  <c r="O219" i="1"/>
  <c r="O208" i="1"/>
  <c r="O237" i="1"/>
  <c r="O241" i="1"/>
  <c r="K270" i="1"/>
  <c r="K269" i="1" s="1"/>
  <c r="E276" i="1"/>
  <c r="H191" i="1"/>
  <c r="H262" i="1"/>
  <c r="D262" i="1" s="1"/>
  <c r="O273" i="1"/>
  <c r="E266" i="1"/>
  <c r="I262" i="1"/>
  <c r="K262" i="1"/>
  <c r="O238" i="1"/>
  <c r="O215" i="1"/>
  <c r="O227" i="1"/>
  <c r="D234" i="1"/>
  <c r="E234" i="1"/>
  <c r="D229" i="1"/>
  <c r="H221" i="1"/>
  <c r="E229" i="1"/>
  <c r="J221" i="1"/>
  <c r="D214" i="1"/>
  <c r="O214" i="1" s="1"/>
  <c r="L201" i="1"/>
  <c r="L200" i="1" s="1"/>
  <c r="D222" i="1"/>
  <c r="D202" i="1"/>
  <c r="E202" i="1"/>
  <c r="D209" i="1"/>
  <c r="D218" i="1"/>
  <c r="O218" i="1" s="1"/>
  <c r="E209" i="1"/>
  <c r="E188" i="1"/>
  <c r="O188" i="1" s="1"/>
  <c r="O275" i="1" l="1"/>
  <c r="D276" i="1"/>
  <c r="O278" i="1" s="1"/>
  <c r="O222" i="1"/>
  <c r="F200" i="1"/>
  <c r="F269" i="1"/>
  <c r="D269" i="1" s="1"/>
  <c r="O271" i="1" s="1"/>
  <c r="O207" i="1"/>
  <c r="I200" i="1"/>
  <c r="G200" i="1"/>
  <c r="E191" i="1"/>
  <c r="D233" i="1"/>
  <c r="E233" i="1"/>
  <c r="H200" i="1"/>
  <c r="D191" i="1"/>
  <c r="O191" i="1" s="1"/>
  <c r="O209" i="1"/>
  <c r="O202" i="1"/>
  <c r="E201" i="1"/>
  <c r="E194" i="1"/>
  <c r="O194" i="1" s="1"/>
  <c r="J200" i="1"/>
  <c r="D200" i="1" s="1"/>
  <c r="O229" i="1"/>
  <c r="E262" i="1"/>
  <c r="O277" i="1"/>
  <c r="O276" i="1"/>
  <c r="E270" i="1"/>
  <c r="E269" i="1" s="1"/>
  <c r="O239" i="1"/>
  <c r="O234" i="1"/>
  <c r="D221" i="1"/>
  <c r="O221" i="1" s="1"/>
  <c r="K200" i="1"/>
  <c r="D201" i="1"/>
  <c r="O233" i="1" l="1"/>
  <c r="E200" i="1"/>
  <c r="O200" i="1" s="1"/>
  <c r="O201" i="1"/>
  <c r="K183" i="1" l="1"/>
  <c r="K182" i="1" s="1"/>
  <c r="J183" i="1"/>
  <c r="J182" i="1" s="1"/>
  <c r="I183" i="1"/>
  <c r="I182" i="1" s="1"/>
  <c r="H183" i="1"/>
  <c r="H182" i="1" s="1"/>
  <c r="G183" i="1"/>
  <c r="E183" i="1" s="1"/>
  <c r="E182" i="1" s="1"/>
  <c r="F183" i="1"/>
  <c r="D183" i="1" s="1"/>
  <c r="D182" i="1" s="1"/>
  <c r="D184" i="1"/>
  <c r="E184" i="1"/>
  <c r="M182" i="1"/>
  <c r="L182" i="1"/>
  <c r="E180" i="1"/>
  <c r="D180" i="1"/>
  <c r="D179" i="1"/>
  <c r="E179" i="1"/>
  <c r="E181" i="1"/>
  <c r="O181" i="1" s="1"/>
  <c r="S178" i="1"/>
  <c r="M178" i="1"/>
  <c r="L178" i="1"/>
  <c r="K178" i="1"/>
  <c r="J178" i="1"/>
  <c r="I178" i="1"/>
  <c r="H178" i="1"/>
  <c r="G178" i="1"/>
  <c r="E178" i="1" s="1"/>
  <c r="F178" i="1"/>
  <c r="D177" i="1"/>
  <c r="E177" i="1"/>
  <c r="M176" i="1"/>
  <c r="L176" i="1"/>
  <c r="K176" i="1"/>
  <c r="J176" i="1"/>
  <c r="I176" i="1"/>
  <c r="H176" i="1"/>
  <c r="G176" i="1"/>
  <c r="E176" i="1" s="1"/>
  <c r="F176" i="1"/>
  <c r="S175" i="1"/>
  <c r="S174" i="1"/>
  <c r="K170" i="1"/>
  <c r="K169" i="1" s="1"/>
  <c r="K163" i="1" s="1"/>
  <c r="J170" i="1"/>
  <c r="J169" i="1" s="1"/>
  <c r="J163" i="1" s="1"/>
  <c r="M172" i="1"/>
  <c r="L172" i="1"/>
  <c r="G172" i="1"/>
  <c r="E172" i="1" s="1"/>
  <c r="F172" i="1"/>
  <c r="D172" i="1" s="1"/>
  <c r="S166" i="1"/>
  <c r="S165" i="1"/>
  <c r="S164" i="1"/>
  <c r="I163" i="1"/>
  <c r="H163" i="1"/>
  <c r="G163" i="1"/>
  <c r="F163" i="1"/>
  <c r="E154" i="1"/>
  <c r="D154" i="1"/>
  <c r="E153" i="1"/>
  <c r="D153" i="1"/>
  <c r="E151" i="1"/>
  <c r="E140" i="1"/>
  <c r="D140" i="1"/>
  <c r="E139" i="1"/>
  <c r="D139" i="1"/>
  <c r="M137" i="1"/>
  <c r="L137" i="1"/>
  <c r="K137" i="1"/>
  <c r="J137" i="1"/>
  <c r="I137" i="1"/>
  <c r="H137" i="1"/>
  <c r="G137" i="1"/>
  <c r="E137" i="1" s="1"/>
  <c r="F137" i="1"/>
  <c r="D137" i="1" s="1"/>
  <c r="E138" i="1"/>
  <c r="D138" i="1"/>
  <c r="S137" i="1"/>
  <c r="E136" i="1"/>
  <c r="D136" i="1"/>
  <c r="E135" i="1"/>
  <c r="D135" i="1"/>
  <c r="S134" i="1"/>
  <c r="K134" i="1"/>
  <c r="J134" i="1"/>
  <c r="E134" i="1"/>
  <c r="D134" i="1"/>
  <c r="M133" i="1"/>
  <c r="M131" i="1" s="1"/>
  <c r="E131" i="1" s="1"/>
  <c r="L133" i="1"/>
  <c r="L131" i="1" s="1"/>
  <c r="D131" i="1" s="1"/>
  <c r="K133" i="1"/>
  <c r="J133" i="1"/>
  <c r="I133" i="1"/>
  <c r="H133" i="1"/>
  <c r="G133" i="1"/>
  <c r="F133" i="1"/>
  <c r="E133" i="1"/>
  <c r="D133" i="1"/>
  <c r="E128" i="1"/>
  <c r="D128" i="1"/>
  <c r="E127" i="1"/>
  <c r="D127" i="1"/>
  <c r="E126" i="1"/>
  <c r="D126" i="1"/>
  <c r="E123" i="1"/>
  <c r="D123" i="1"/>
  <c r="E122" i="1"/>
  <c r="D122" i="1"/>
  <c r="E121" i="1"/>
  <c r="D121" i="1"/>
  <c r="K120" i="1"/>
  <c r="K119" i="1" s="1"/>
  <c r="J120" i="1"/>
  <c r="J119" i="1" s="1"/>
  <c r="E120" i="1"/>
  <c r="D120" i="1"/>
  <c r="E115" i="1"/>
  <c r="D115" i="1"/>
  <c r="K114" i="1"/>
  <c r="J114" i="1"/>
  <c r="G114" i="1"/>
  <c r="F114" i="1"/>
  <c r="E114" i="1"/>
  <c r="D114" i="1"/>
  <c r="E113" i="1"/>
  <c r="D113" i="1"/>
  <c r="K112" i="1"/>
  <c r="J112" i="1"/>
  <c r="J108" i="1" s="1"/>
  <c r="I112" i="1"/>
  <c r="I108" i="1" s="1"/>
  <c r="H112" i="1"/>
  <c r="H108" i="1" s="1"/>
  <c r="G112" i="1"/>
  <c r="G108" i="1" s="1"/>
  <c r="F112" i="1"/>
  <c r="F108" i="1" s="1"/>
  <c r="E112" i="1"/>
  <c r="D112" i="1"/>
  <c r="E111" i="1"/>
  <c r="D111" i="1"/>
  <c r="E110" i="1"/>
  <c r="D110" i="1"/>
  <c r="M108" i="1"/>
  <c r="M107" i="1" s="1"/>
  <c r="M106" i="1" s="1"/>
  <c r="L108" i="1"/>
  <c r="L107" i="1" s="1"/>
  <c r="L106" i="1" s="1"/>
  <c r="K108" i="1"/>
  <c r="K107" i="1" s="1"/>
  <c r="J107" i="1"/>
  <c r="I107" i="1"/>
  <c r="H107" i="1"/>
  <c r="G107" i="1"/>
  <c r="S108" i="1"/>
  <c r="O131" i="1" l="1"/>
  <c r="L105" i="1"/>
  <c r="D106" i="1"/>
  <c r="M105" i="1"/>
  <c r="E106" i="1"/>
  <c r="D109" i="1"/>
  <c r="E109" i="1"/>
  <c r="D108" i="1"/>
  <c r="O151" i="1"/>
  <c r="L145" i="1"/>
  <c r="O111" i="1"/>
  <c r="O113" i="1"/>
  <c r="O114" i="1"/>
  <c r="O115" i="1"/>
  <c r="O120" i="1"/>
  <c r="O121" i="1"/>
  <c r="O122" i="1"/>
  <c r="O123" i="1"/>
  <c r="O127" i="1"/>
  <c r="O133" i="1"/>
  <c r="O134" i="1"/>
  <c r="G174" i="1"/>
  <c r="G182" i="1"/>
  <c r="E125" i="1"/>
  <c r="O153" i="1"/>
  <c r="D157" i="1"/>
  <c r="D125" i="1"/>
  <c r="E157" i="1"/>
  <c r="E163" i="1"/>
  <c r="D176" i="1"/>
  <c r="F174" i="1"/>
  <c r="J174" i="1"/>
  <c r="J173" i="1" s="1"/>
  <c r="L174" i="1"/>
  <c r="L173" i="1" s="1"/>
  <c r="O112" i="1"/>
  <c r="D124" i="1"/>
  <c r="O135" i="1"/>
  <c r="I174" i="1"/>
  <c r="I173" i="1" s="1"/>
  <c r="K174" i="1"/>
  <c r="K173" i="1" s="1"/>
  <c r="M174" i="1"/>
  <c r="M173" i="1" s="1"/>
  <c r="D181" i="1"/>
  <c r="F182" i="1"/>
  <c r="H174" i="1"/>
  <c r="O139" i="1"/>
  <c r="O140" i="1"/>
  <c r="D163" i="1"/>
  <c r="O110" i="1"/>
  <c r="O126" i="1"/>
  <c r="O128" i="1"/>
  <c r="O136" i="1"/>
  <c r="E119" i="1"/>
  <c r="D178" i="1"/>
  <c r="O154" i="1"/>
  <c r="O138" i="1"/>
  <c r="O137" i="1"/>
  <c r="D119" i="1"/>
  <c r="E108" i="1"/>
  <c r="O109" i="1" l="1"/>
  <c r="O106" i="1"/>
  <c r="E105" i="1"/>
  <c r="M104" i="1"/>
  <c r="L104" i="1"/>
  <c r="D105" i="1"/>
  <c r="O125" i="1"/>
  <c r="O157" i="1"/>
  <c r="G173" i="1"/>
  <c r="E173" i="1" s="1"/>
  <c r="E107" i="1"/>
  <c r="E124" i="1"/>
  <c r="O108" i="1"/>
  <c r="O163" i="1"/>
  <c r="O119" i="1"/>
  <c r="E174" i="1"/>
  <c r="O174" i="1" s="1"/>
  <c r="F107" i="1"/>
  <c r="D107" i="1" s="1"/>
  <c r="F173" i="1"/>
  <c r="D174" i="1"/>
  <c r="H173" i="1"/>
  <c r="O105" i="1" l="1"/>
  <c r="O124" i="1"/>
  <c r="D173" i="1"/>
  <c r="O173" i="1" s="1"/>
  <c r="H102" i="1" l="1"/>
  <c r="G102" i="1"/>
  <c r="F102" i="1"/>
  <c r="K102" i="1"/>
  <c r="J102" i="1"/>
  <c r="I102" i="1"/>
  <c r="I101" i="1" s="1"/>
  <c r="M53" i="1"/>
  <c r="L53" i="1"/>
  <c r="M50" i="1"/>
  <c r="L50" i="1"/>
  <c r="K50" i="1"/>
  <c r="J50" i="1"/>
  <c r="G50" i="1"/>
  <c r="F50" i="1"/>
  <c r="I50" i="1"/>
  <c r="H50" i="1"/>
  <c r="M66" i="1"/>
  <c r="L66" i="1"/>
  <c r="I53" i="1"/>
  <c r="H53" i="1"/>
  <c r="E52" i="1"/>
  <c r="D52" i="1"/>
  <c r="K101" i="1" l="1"/>
  <c r="K99" i="1" s="1"/>
  <c r="G101" i="1"/>
  <c r="G99" i="1" s="1"/>
  <c r="J101" i="1"/>
  <c r="J99" i="1" s="1"/>
  <c r="F101" i="1"/>
  <c r="F99" i="1" s="1"/>
  <c r="H101" i="1"/>
  <c r="H99" i="1" s="1"/>
  <c r="D95" i="1"/>
  <c r="E95" i="1"/>
  <c r="H15" i="1"/>
  <c r="K15" i="1"/>
  <c r="L15" i="1"/>
  <c r="G15" i="1"/>
  <c r="J15" i="1"/>
  <c r="F15" i="1"/>
  <c r="M15" i="1"/>
  <c r="O52" i="1"/>
  <c r="E53" i="1"/>
  <c r="E50" i="1"/>
  <c r="D50" i="1"/>
  <c r="D53" i="1"/>
  <c r="D101" i="1" l="1"/>
  <c r="E101" i="1"/>
  <c r="I99" i="1"/>
  <c r="O53" i="1"/>
  <c r="O66" i="1"/>
  <c r="E47" i="1" l="1"/>
  <c r="D47" i="1"/>
  <c r="E46" i="1"/>
  <c r="D46" i="1"/>
  <c r="E44" i="1"/>
  <c r="D44" i="1"/>
  <c r="E40" i="1"/>
  <c r="D40" i="1"/>
  <c r="O44" i="1" l="1"/>
  <c r="O46" i="1"/>
  <c r="O47" i="1"/>
  <c r="O40" i="1"/>
  <c r="E17" i="1" l="1"/>
  <c r="D17" i="1"/>
  <c r="F171" i="1" l="1"/>
  <c r="G171" i="1"/>
  <c r="H170" i="1"/>
  <c r="H169" i="1" s="1"/>
  <c r="I170" i="1"/>
  <c r="I169" i="1" s="1"/>
  <c r="L171" i="1"/>
  <c r="L170" i="1" s="1"/>
  <c r="L169" i="1" s="1"/>
  <c r="L163" i="1" s="1"/>
  <c r="M171" i="1"/>
  <c r="M170" i="1" s="1"/>
  <c r="M169" i="1" s="1"/>
  <c r="M163" i="1" s="1"/>
  <c r="M145" i="1"/>
  <c r="G170" i="1" l="1"/>
  <c r="E171" i="1"/>
  <c r="F170" i="1"/>
  <c r="D171" i="1"/>
  <c r="F148" i="1"/>
  <c r="G148" i="1"/>
  <c r="F93" i="1"/>
  <c r="F92" i="1" s="1"/>
  <c r="G93" i="1"/>
  <c r="G92" i="1" s="1"/>
  <c r="H93" i="1"/>
  <c r="H92" i="1" s="1"/>
  <c r="I93" i="1"/>
  <c r="I92" i="1" s="1"/>
  <c r="J93" i="1"/>
  <c r="K93" i="1"/>
  <c r="K92" i="1" s="1"/>
  <c r="L93" i="1"/>
  <c r="L92" i="1" s="1"/>
  <c r="M93" i="1"/>
  <c r="M92" i="1" s="1"/>
  <c r="D148" i="1" l="1"/>
  <c r="F145" i="1"/>
  <c r="E148" i="1"/>
  <c r="O148" i="1" s="1"/>
  <c r="G145" i="1"/>
  <c r="J92" i="1"/>
  <c r="D92" i="1" s="1"/>
  <c r="D170" i="1"/>
  <c r="D169" i="1" s="1"/>
  <c r="F169" i="1"/>
  <c r="E170" i="1"/>
  <c r="E169" i="1" s="1"/>
  <c r="G169" i="1"/>
  <c r="O152" i="1"/>
  <c r="E92" i="1"/>
  <c r="E93" i="1"/>
  <c r="D93" i="1"/>
  <c r="O92" i="1" l="1"/>
  <c r="D99" i="1" l="1"/>
  <c r="E99" i="1"/>
  <c r="S107" i="1" l="1"/>
  <c r="S103" i="1" l="1"/>
  <c r="E103" i="1"/>
  <c r="E102" i="1" s="1"/>
  <c r="D103" i="1"/>
  <c r="D102" i="1" s="1"/>
  <c r="O103" i="1" l="1"/>
  <c r="O102" i="1" l="1"/>
  <c r="O101" i="1"/>
  <c r="O99" i="1" l="1"/>
  <c r="S142" i="1" l="1"/>
  <c r="S143" i="1"/>
  <c r="S144" i="1"/>
  <c r="F82" i="1"/>
  <c r="G82" i="1"/>
  <c r="H82" i="1"/>
  <c r="I82" i="1"/>
  <c r="J82" i="1"/>
  <c r="K82" i="1"/>
  <c r="L82" i="1"/>
  <c r="M82" i="1"/>
  <c r="N82" i="1"/>
  <c r="F80" i="1"/>
  <c r="G80" i="1"/>
  <c r="H80" i="1"/>
  <c r="I80" i="1"/>
  <c r="J80" i="1"/>
  <c r="K80" i="1"/>
  <c r="L80" i="1"/>
  <c r="M80" i="1"/>
  <c r="N80" i="1"/>
  <c r="L84" i="1"/>
  <c r="M84" i="1"/>
  <c r="N84" i="1"/>
  <c r="E73" i="1"/>
  <c r="D73" i="1"/>
  <c r="F64" i="1"/>
  <c r="G64" i="1"/>
  <c r="H64" i="1"/>
  <c r="I64" i="1"/>
  <c r="J64" i="1"/>
  <c r="K64" i="1"/>
  <c r="E54" i="1"/>
  <c r="D54" i="1"/>
  <c r="E51" i="1"/>
  <c r="D51" i="1"/>
  <c r="E42" i="1"/>
  <c r="D42" i="1"/>
  <c r="E27" i="1"/>
  <c r="D27" i="1"/>
  <c r="D15" i="1"/>
  <c r="I15" i="1"/>
  <c r="M77" i="1" l="1"/>
  <c r="L77" i="1"/>
  <c r="O51" i="1"/>
  <c r="O54" i="1"/>
  <c r="E16" i="1"/>
  <c r="D16" i="1"/>
  <c r="O27" i="1"/>
  <c r="F63" i="1"/>
  <c r="O17" i="1"/>
  <c r="J63" i="1"/>
  <c r="K63" i="1"/>
  <c r="G63" i="1"/>
  <c r="I63" i="1"/>
  <c r="H63" i="1"/>
  <c r="O73" i="1"/>
  <c r="O42" i="1"/>
  <c r="E15" i="1" l="1"/>
  <c r="H142" i="1" l="1"/>
  <c r="I142" i="1"/>
  <c r="L142" i="1"/>
  <c r="M142" i="1"/>
  <c r="F142" i="1" l="1"/>
  <c r="D145" i="1"/>
  <c r="K142" i="1"/>
  <c r="J142" i="1"/>
  <c r="D142" i="1" l="1"/>
  <c r="E97" i="1"/>
  <c r="E96" i="1"/>
  <c r="D96" i="1"/>
  <c r="D97" i="1"/>
  <c r="S85" i="1"/>
  <c r="E85" i="1"/>
  <c r="D85" i="1"/>
  <c r="F78" i="1"/>
  <c r="F77" i="1" s="1"/>
  <c r="G78" i="1"/>
  <c r="G77" i="1" s="1"/>
  <c r="H78" i="1"/>
  <c r="H77" i="1" s="1"/>
  <c r="I78" i="1"/>
  <c r="I77" i="1" s="1"/>
  <c r="J78" i="1"/>
  <c r="J77" i="1" s="1"/>
  <c r="K78" i="1"/>
  <c r="K77" i="1" s="1"/>
  <c r="O72" i="1"/>
  <c r="E71" i="1"/>
  <c r="D71" i="1"/>
  <c r="E70" i="1"/>
  <c r="D70" i="1"/>
  <c r="F60" i="1"/>
  <c r="F59" i="1" s="1"/>
  <c r="G60" i="1"/>
  <c r="G59" i="1" s="1"/>
  <c r="H60" i="1"/>
  <c r="H59" i="1" s="1"/>
  <c r="I60" i="1"/>
  <c r="I59" i="1" s="1"/>
  <c r="J60" i="1"/>
  <c r="J59" i="1" s="1"/>
  <c r="K60" i="1"/>
  <c r="K59" i="1" s="1"/>
  <c r="L60" i="1"/>
  <c r="L59" i="1" s="1"/>
  <c r="M60" i="1"/>
  <c r="M59" i="1" s="1"/>
  <c r="E62" i="1"/>
  <c r="D62" i="1"/>
  <c r="S30" i="1"/>
  <c r="S28" i="1"/>
  <c r="E43" i="1"/>
  <c r="E45" i="1"/>
  <c r="E48" i="1"/>
  <c r="D43" i="1"/>
  <c r="D45" i="1"/>
  <c r="D48" i="1"/>
  <c r="I14" i="1" l="1"/>
  <c r="I12" i="1" s="1"/>
  <c r="G14" i="1"/>
  <c r="E77" i="1"/>
  <c r="D77" i="1"/>
  <c r="J14" i="1"/>
  <c r="J12" i="1" s="1"/>
  <c r="K14" i="1"/>
  <c r="K12" i="1" s="1"/>
  <c r="O62" i="1"/>
  <c r="L14" i="1"/>
  <c r="L12" i="1" s="1"/>
  <c r="M14" i="1"/>
  <c r="M12" i="1" s="1"/>
  <c r="D60" i="1"/>
  <c r="E60" i="1"/>
  <c r="O97" i="1"/>
  <c r="O71" i="1"/>
  <c r="O70" i="1"/>
  <c r="O85" i="1"/>
  <c r="O84" i="1" s="1"/>
  <c r="O43" i="1"/>
  <c r="O48" i="1"/>
  <c r="O45" i="1"/>
  <c r="O50" i="1"/>
  <c r="O77" i="1" l="1"/>
  <c r="D59" i="1"/>
  <c r="H14" i="1"/>
  <c r="H12" i="1" s="1"/>
  <c r="F14" i="1"/>
  <c r="F12" i="1" s="1"/>
  <c r="E59" i="1"/>
  <c r="O59" i="1" l="1"/>
  <c r="D12" i="1"/>
  <c r="E65" i="1"/>
  <c r="E64" i="1" s="1"/>
  <c r="E63" i="1" l="1"/>
  <c r="S81" i="1" l="1"/>
  <c r="S79" i="1"/>
  <c r="S31" i="1"/>
  <c r="E32" i="1" l="1"/>
  <c r="D31" i="1"/>
  <c r="E31" i="1"/>
  <c r="E30" i="1"/>
  <c r="E28" i="1"/>
  <c r="E24" i="1"/>
  <c r="E22" i="1"/>
  <c r="E20" i="1"/>
  <c r="E21" i="1"/>
  <c r="O107" i="1" s="1"/>
  <c r="E19" i="1"/>
  <c r="E18" i="1"/>
  <c r="D32" i="1"/>
  <c r="D30" i="1"/>
  <c r="D28" i="1"/>
  <c r="D24" i="1"/>
  <c r="D22" i="1"/>
  <c r="D20" i="1"/>
  <c r="D21" i="1"/>
  <c r="D19" i="1"/>
  <c r="D18" i="1"/>
  <c r="E94" i="1"/>
  <c r="D94" i="1"/>
  <c r="E83" i="1"/>
  <c r="E82" i="1" s="1"/>
  <c r="D83" i="1"/>
  <c r="D82" i="1" s="1"/>
  <c r="E81" i="1"/>
  <c r="E80" i="1" s="1"/>
  <c r="D81" i="1"/>
  <c r="D80" i="1" s="1"/>
  <c r="E79" i="1"/>
  <c r="E78" i="1" s="1"/>
  <c r="D79" i="1"/>
  <c r="D78" i="1" s="1"/>
  <c r="D65" i="1"/>
  <c r="D64" i="1" s="1"/>
  <c r="E61" i="1"/>
  <c r="D61" i="1"/>
  <c r="D63" i="1" l="1"/>
  <c r="O20" i="1"/>
  <c r="O24" i="1"/>
  <c r="O28" i="1"/>
  <c r="O78" i="1"/>
  <c r="O79" i="1"/>
  <c r="O81" i="1"/>
  <c r="O80" i="1" s="1"/>
  <c r="O83" i="1"/>
  <c r="O82" i="1" s="1"/>
  <c r="O94" i="1"/>
  <c r="O96" i="1"/>
  <c r="O19" i="1"/>
  <c r="O21" i="1"/>
  <c r="O30" i="1"/>
  <c r="O65" i="1"/>
  <c r="O61" i="1"/>
  <c r="O95" i="1"/>
  <c r="O18" i="1"/>
  <c r="O22" i="1"/>
  <c r="O31" i="1"/>
  <c r="O32" i="1"/>
  <c r="E14" i="1" l="1"/>
  <c r="D14" i="1"/>
  <c r="O26" i="1"/>
  <c r="O16" i="1"/>
  <c r="O93" i="1"/>
  <c r="O64" i="1"/>
  <c r="O63" i="1"/>
  <c r="O60" i="1"/>
  <c r="O15" i="1" l="1"/>
  <c r="O14" i="1" l="1"/>
  <c r="E145" i="1" l="1"/>
  <c r="O145" i="1" s="1"/>
  <c r="G142" i="1" l="1"/>
  <c r="G12" i="1" s="1"/>
  <c r="E12" i="1" s="1"/>
  <c r="E142" i="1" l="1"/>
  <c r="O142" i="1" s="1"/>
  <c r="O12" i="1"/>
</calcChain>
</file>

<file path=xl/sharedStrings.xml><?xml version="1.0" encoding="utf-8"?>
<sst xmlns="http://schemas.openxmlformats.org/spreadsheetml/2006/main" count="426" uniqueCount="364">
  <si>
    <t>№ п/п</t>
  </si>
  <si>
    <t>Наименование программных мероприятий</t>
  </si>
  <si>
    <t>Срок реализации программ</t>
  </si>
  <si>
    <t>Объемы финансирования, тыс. руб.</t>
  </si>
  <si>
    <t>Уровень освоения финансовых средств, (%)</t>
  </si>
  <si>
    <t>Наименование целевых показателей (индикаторов) определяющих результативность реализации мероприятий</t>
  </si>
  <si>
    <t>Планируемые  значения целевых показателей</t>
  </si>
  <si>
    <t>Фактически достигнутые значения целевых показателей</t>
  </si>
  <si>
    <t>Уровень достижения, (%)</t>
  </si>
  <si>
    <t>Всего</t>
  </si>
  <si>
    <t>в том числе по источникам финансирования</t>
  </si>
  <si>
    <t>федеральный бюджет</t>
  </si>
  <si>
    <t>областной бюджет</t>
  </si>
  <si>
    <t>внебюджетные источники</t>
  </si>
  <si>
    <t>план</t>
  </si>
  <si>
    <t>факт</t>
  </si>
  <si>
    <t>Всего по программам</t>
  </si>
  <si>
    <t>Муниципальная программа Репьевского муниципального района  «Развитие образования»</t>
  </si>
  <si>
    <t>Муниципальная программа Репьевского муниципального района «Обеспечение доступным и комфортным жильем и коммунальными услугами населения Репьевского муниципального района»</t>
  </si>
  <si>
    <t>Соблюдение установленных законодательством требований о составе отчетности (%)</t>
  </si>
  <si>
    <t>Муниципальная программа Репьевского муниципального района  «Развитие физической культуры и спорта»</t>
  </si>
  <si>
    <t>Муниципальная программа Репьевского муниципального района  «Экономическое развитие и инновационная экономика»</t>
  </si>
  <si>
    <t>1.  Объем инвестиций в основной капитал в расчете на 1 жителя муниципального образования (руб.)</t>
  </si>
  <si>
    <t>1.  Число субъектов малого  предпринимательства в расчете на 10 тыс. человек населения (ед.)</t>
  </si>
  <si>
    <t>Муниципальная программа Репьевского муниципального района  «Организация деятельности административной комиссии  муниципального района»</t>
  </si>
  <si>
    <t>Муниципальная программа Репьевского муниципального района  «Муниципальное управление Репьевского муниципального района»</t>
  </si>
  <si>
    <t>Муниципальная программа Репьевского муниципального района  «Управление муниципальными финансами, создание условий для эффективного и ответственного управления муниципальными финансами, повышение устойчивости бюджетов   поселений   Репьевского муниципального района»</t>
  </si>
  <si>
    <t>да</t>
  </si>
  <si>
    <t>нет</t>
  </si>
  <si>
    <t>местный бюджет</t>
  </si>
  <si>
    <t>Муниципальная программа Репьевского муниципального района "Энергоэффективность и развитие энергетики»</t>
  </si>
  <si>
    <r>
      <t>Подпрограмма  1:</t>
    </r>
    <r>
      <rPr>
        <sz val="10"/>
        <color theme="1"/>
        <rFont val="Times New Roman"/>
        <family val="1"/>
        <charset val="204"/>
      </rPr>
      <t xml:space="preserve"> «Содержание штата административной комиссии»</t>
    </r>
  </si>
  <si>
    <r>
      <t xml:space="preserve">Подпрограмма  2: </t>
    </r>
    <r>
      <rPr>
        <sz val="10"/>
        <color theme="1"/>
        <rFont val="Times New Roman"/>
        <family val="1"/>
        <charset val="204"/>
      </rPr>
      <t>«Материальное обеспечение административной комиссии»</t>
    </r>
  </si>
  <si>
    <t>Приложение № 3</t>
  </si>
  <si>
    <t>Отчет</t>
  </si>
  <si>
    <r>
      <rPr>
        <b/>
        <u/>
        <sz val="10"/>
        <color theme="1"/>
        <rFont val="Times New Roman"/>
        <family val="1"/>
        <charset val="204"/>
      </rPr>
      <t>Подпрограмма  1:</t>
    </r>
    <r>
      <rPr>
        <b/>
        <sz val="10"/>
        <color theme="1"/>
        <rFont val="Times New Roman"/>
        <family val="1"/>
        <charset val="204"/>
      </rPr>
      <t xml:space="preserve"> "</t>
    </r>
    <r>
      <rPr>
        <sz val="10"/>
        <color theme="1"/>
        <rFont val="Times New Roman"/>
        <family val="1"/>
        <charset val="204"/>
      </rPr>
      <t>Муниципальное управление"</t>
    </r>
  </si>
  <si>
    <t>1. Доля детей, получивших выраженный оздоровительный эффект за период реализации этапов программы (%)</t>
  </si>
  <si>
    <t>Количество молодых семей  уличшивших илищные условия с помощью государственной поддержки (семей)</t>
  </si>
  <si>
    <r>
      <t>Основное мероприятие 1.1:</t>
    </r>
    <r>
      <rPr>
        <sz val="10"/>
        <color theme="1"/>
        <rFont val="Times New Roman"/>
        <family val="1"/>
        <charset val="204"/>
      </rPr>
      <t xml:space="preserve"> Обеспечение эффективности деятельности административных комиссий</t>
    </r>
  </si>
  <si>
    <r>
      <t>Основное мероприятие 2.1:</t>
    </r>
    <r>
      <rPr>
        <sz val="10"/>
        <color theme="1"/>
        <rFont val="Times New Roman"/>
        <family val="1"/>
        <charset val="204"/>
      </rPr>
      <t xml:space="preserve"> Обеспечение эффективности деятельности административных комиссий</t>
    </r>
  </si>
  <si>
    <t>3. Увеличение результативности участия Репьевских спортсменов в областных соревнованиях по видам спорта(количество)</t>
  </si>
  <si>
    <r>
      <t xml:space="preserve">Подпрограмма 1 </t>
    </r>
    <r>
      <rPr>
        <b/>
        <sz val="10"/>
        <color theme="1"/>
        <rFont val="Times New Roman"/>
        <family val="1"/>
        <charset val="204"/>
      </rPr>
      <t>«</t>
    </r>
    <r>
      <rPr>
        <sz val="10"/>
        <color theme="1"/>
        <rFont val="Times New Roman"/>
        <family val="1"/>
        <charset val="204"/>
      </rPr>
      <t>Комплексные меры по профилактике правонарушений в Репьевском муниципальном районе»</t>
    </r>
  </si>
  <si>
    <t>Доля освоения средств областного бюджета на противоэпизоотические мероприятия из общих средств (%)</t>
  </si>
  <si>
    <t xml:space="preserve">Создание условий для реализации мероприятий </t>
  </si>
  <si>
    <t xml:space="preserve">нет </t>
  </si>
  <si>
    <t>Объем просроченной задолженности по долговым обязательствамвам</t>
  </si>
  <si>
    <t>Объем просроченной кредиторской задолженности</t>
  </si>
  <si>
    <t>Расходы на обеспечение деятельности (оказание услуг) муниципальных учреждений в рамках подпрограммы «Развитие дошкольного и общего образования» муниципальной программы Репьевского муниципального района «Развитие образования» (Иные бюджетные ассигнования)</t>
  </si>
  <si>
    <t>Обеспечение государственных гарантий реализации прав на получение общедоступного дошкольного образования в рамках подпрограммы «Развитие дошкольного и общего образования» муниципальной программы Репьевского муниципального района «Развитие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</si>
  <si>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государственных гарантий реализации прав на получение общедоступного дошкольного образования в рамках подпрограммы «Развитие дошкольного и общего образования» муниципальной программы Репьевского муниципального района «Развитие образования» (Закупка товаров, работ и услуг для обеспечения государственных (муниципальных) нужд)</t>
  </si>
  <si>
    <t>Расходы на обеспечение деятельности (оказание услуг) муниципальных учреждений в рамках подпрограммы «Развитие дошкольного и общего образования» муниципальной программы Репьевского муниципального района «Развитие образования» (Закупка товаров, работ и услуг для обеспечения государственных (муниципальных) нужд)</t>
  </si>
  <si>
    <t>Обеспечение государственных гарантий реализации прав на получение общедоступного и бесплатного дошкольного, общего образования, а также дополнительного образования детей в общеобразовательных учреждениях в рамках подпрограммы «Развитие дошкольного и общего образования» муниципальной программы Репьевского муниципального района «Развитие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</si>
  <si>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государственных гарантий реализации прав на получение общедоступного и бесплатного дошкольного, общего образования, а также дополнительного образования детей в общеобразовательных учреждениях в рамках подпрограммы «Развитие дошкольного и общего образования» муниципальной программы Репьевского муниципального района «Развитие образования» (Закупка товаров, работ и услуг для обеспечения государственных (муниципальных) нужд)</t>
  </si>
  <si>
    <t>Обеспечение учащихся общеобразовательных учреждений молочной продукцией в рамках подпрограммы «Развитие дошкольного и общего образования» муниципальной программы Репьевского муниципального района «Развитие образования» (Закупка товаров, работ и услуг для обеспечения государственных (муниципальных) нужд)</t>
  </si>
  <si>
    <t>Выполнение других расходных обязательств в рамках подпрограммы  «Развитие дошкольного и общего образования» муниципальной программы Репьевского муниципального района «Развитие образования» (Закупка товаров, работ и услуг для обеспечения государственных (муниципальных) нужд)</t>
  </si>
  <si>
    <t>Организация сбалансированного горячего питания школьников в рамках подпрограммы «Развитие дошкольного и общего образования» муниципальной программы Репьевского муниципального района «Развитие образования» (Закупка товаров, работ и услуг для обеспечения государственных (муниципальных) нужд)</t>
  </si>
  <si>
    <t>Доля муниципальных общеобразовательных учреждений, осуществляющих бесперебойное функционирование (%)</t>
  </si>
  <si>
    <t>Доведение средней  заработной платы педагогических работников образовательных учреждений общего образования до средней заработной платы в регионе (руб)</t>
  </si>
  <si>
    <t>Обеспечение учащихся общеобразовательных учреждений молочной продукцией  (%)</t>
  </si>
  <si>
    <t>Расходы на обеспечение деятельности (оказание услуг) муниципальных учреждений в рамках подпрограммы «Развитие дополнительного образования и воспитания» муниципальной программы Репьевского муниципального района «Развитие образования» (Закупка товаров, работ и услуг для обеспечения государственных (муниципальных) нужд)</t>
  </si>
  <si>
    <t>Расходы на обеспечение деятельности (оказание услуг) муниципальных учреждений в рамках подпрограммы «Развитие дополнительного образования и воспитания» муниципальной программы Репьевского муниципального района «Развитие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</si>
  <si>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Реализация мероприятий по подготовке молодежи к службе в Вооруженных Силах Российской Федерации в рамках подпрограммы «Организация отдыха и оздоровления детей и молодежи» муниципальной программы Репьевского муниципального района «Развитие образования» «Развитие образования» (Закупка товаров, работ и услуг для обеспечения государственных (муниципальных) нужд)</t>
  </si>
  <si>
    <t>Организация отдыха и оздоровления детей и молодежи в рамках подпрограммы «Организация отдыха и оздоровления детей и молодежи» муниципальной программы Репьевского муниципального района «Развитие образования» (Закупка товаров, работ и услуг для обеспечения государственных (муниципальных) нужд)</t>
  </si>
  <si>
    <t>Мероприятия по организации отдыха и оздоровления детей и молодежи в рамках подпрограммы «Организация отдыха и оздоровления детей и молодежи» муниципальной программы Репьевского муниципального района «Развитие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</si>
  <si>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Мероприятия по организации отдыха и оздоровления детей и молодежи в рамках подпрограммы «Организация отдыха и оздоровления детей и молодежи» муниципальной программы Репьевского муниципального района «Развитие образования» (Закупка товаров, работ и услуг для обеспечения государственных (муниципальных) нужд)</t>
  </si>
  <si>
    <t>Расходы на реализацию и проведение временного трудоустройства несовершеннолетних граждан в возрасте от 14 до 18 лет в свободное от учебы время в рамках подпрограммы «Организация отдыха и оздоровления детей и молодежи» муниципальной программы Репьевского муниципального района «Развитие образования» (Закупка товаров, работ и услуг для обеспечения государственных (муниципальных) нужд)</t>
  </si>
  <si>
    <t>Доля детей в возрасте от 14 до 18 лет, получивших временные трудовые места в свободное от учебы время к общему количесву детей от 14 до 18 лет обучающихся муниципального района(%)</t>
  </si>
  <si>
    <t>Выплаты семьям опекунов на содержание подопечных детей в рамках подпрограммы «Социальная поддержка детей-сирот и детей, нуждающихся в особой защите государства» муниципальной программы  Репьевского муниципального района «Развитие образования» (Социальное обеспечение и иные выплаты населению)</t>
  </si>
  <si>
    <t>Обеспечение выплаты вознаграждения, причитающегося приемному родителю в рамках подпрограммы «Социальная поддержка детей-сирот и детей, нуждающихся в особой защите государства» муниципальной программы Репьевского муниципального района «Развитие образования» (Социальное обеспечение и иные выплаты населению)</t>
  </si>
  <si>
    <t>Выполнение переданных полномочий по организации и осуществлению деятельности по опеке и попечительству в рамках подпрограммы «Социальная поддержка детей-сирот и детей, нуждающихся в особой защите государства» муниципальной программы Репьевского муниципального района «Развитие образования» »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</si>
  <si>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переданных полномочий по организации и осуществлению деятельности по опеке и попечительству в рамках подпрограммы «Социальная поддержка детей-сирот и детей, нуждающихся в особой защите государства» муниципальной программы Репьевского муниципального района «Развитие образования» » (Закупка товаров, работ и услуг для обеспечения государственных (муниципальных) нужд)</t>
  </si>
  <si>
    <t>Расходы на обеспечение функций органов местного самоуправления в рамках подпрограммы «Финансовое обеспечение реализации муниципальной программы» муниципальной программы Репьевского муниципального района «Развитие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</si>
  <si>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деятельности структурных подразделений отделов в рамках подпрограммы «Финансовое обеспечение реализации муниципальной программы» муниципальной программы Репьевского муниципального района «Развитие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</si>
  <si>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деятельности структурных подразделений отделов в рамках подпрограммы «Финансовое обеспечение реализации муниципальной программы» муниципальной программы Репьевского муниципального района «Развитие образования» (Закупка товаров, работ и услуг для обеспечения государственных (муниципальных) нужд)</t>
  </si>
  <si>
    <t xml:space="preserve"> Удовлетворенность населения качеством и (или) доступностью муниципальных услуг, предоставляемых поставщиком услуг (%)</t>
  </si>
  <si>
    <t>Удовлетворенность населения качеством и (или) доступностью муниципальных услуг, предоставляемых поставщиком услуг (%)</t>
  </si>
  <si>
    <t>Доля исправного оборудования, программного обеспечения (%)</t>
  </si>
  <si>
    <t>Доля освоения средств субвенций на материально-техническое обеспечение из общих средств субвенции (%)</t>
  </si>
  <si>
    <t>Доля освоения средств на обеспечение деятельности (оказания услуг) муниципальных учреждений (%)</t>
  </si>
  <si>
    <t>Ввод (приобретение) жилья гражданами, молодыми семьями и молодыми специалистами на селе (кв.м.)</t>
  </si>
  <si>
    <t>Расходы на обеспечение деятельности (оказание услуг) муниципальных учреждений в рамках подпрограммы «Искусство и наследие» муниципальной программы Репьевского муниципального района «Развитие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</si>
  <si>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деятельности (оказание услуг) муниципальных учреждений в рамках подпрограммы «Искусство и наследие» муниципальной программы Репьевского муниципального района «Развитие культуры» (Закупка товаров, работ и услуг для обеспечения государственных (муниципальных) нужд)</t>
  </si>
  <si>
    <t>Расходы на обеспечение деятельности (оказание услуг) муниципальных учреждений в рамках подпрограммы «Развитие культуры » муниципальной программы Репьевского муниципального района «Развитие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</si>
  <si>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деятельности (оказание услуг) муниципальных учреждений в рамках подпрограммы «Развитие культуры » муниципальной программы Репьевского муниципального района «Развитие культуры» (Закупка товаров, работ и услуг для обеспечения государственных (муниципальных) нужд)</t>
  </si>
  <si>
    <t>Расходы на обеспечение деятельности (оказание услуг) муниципальных учреждений в рамках подпрограммы «Развитие культуры » муниципальной программы Репьевского муниципального района «Развитие культуры» (Иные бюджетные ассигнования)</t>
  </si>
  <si>
    <t>Расходы на обеспечение функций органов местного самоуправления в рамках подпрограммы «Обеспечение реализации муниципальной программы» муниципальной программы Репьевского муниципального района «Развитие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</si>
  <si>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органов местного самоуправления в рамках подпрограммы «Обеспечение реализации муниципальной программы» муниципальной программы Репьевского муниципального района «Развитие культуры»» (Закупка товаров, работ и услуг для обеспечения государственных (муниципальных) нужд)</t>
  </si>
  <si>
    <t>Обеспечение государственных гарантий реализации прав на получение общедоступного дошкольного образования в рамках подпрограммы «Развитие дошкольного и общего образования» муниципальной программы Репьевского муниципального района «Развитие образования»(Предоставление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</si>
  <si>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муниципальных учреждений в рамках подпрограммы «Развитие дошкольного и общего образования» муниципальной программы Репьевского муниципального района «Развитие образования»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</si>
  <si>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общего образования, а также дополнительного образования детей в общеобразовательных учреждениях в рамках подпрограммы «Развитие дошкольного и общего образования» муниципальной программы Репьевского муниципального района «Развитие образования»(Предоставление субсидий бюджетным, автономным учреждениям и иным некоммерческим организациям)</t>
  </si>
  <si>
    <t>Обеспечение учащихся общеобразовательных учреждений молочной продукцией в рамках подпрограммы «Развитие дошкольного и общего образования» муниципальной программы Репьевского муниципального района «Развитие образования»  (Предоставление субсидий бюджетным, автономным учреждениям и иным некоммерческим организациям)</t>
  </si>
  <si>
    <t>Резервный фонд правительства ВО(оплата социально-значимых мероприятий) в рамках подпрограммы «Развитие дошкольного и общего образования» муниципальной программы Репьевского муниципального района «Развитие образования» (Закупка товаров, работ и услуг для обеспечения государственных (муниципальных) нужд)</t>
  </si>
  <si>
    <t>Резервный фонд правительства ВО(оплата социально-значимых мероприятий) в рамках подпрограммы «Развитие дошкольного и общего образования» муниципальной программы Репьевского муниципального района «Развитие образования»  (Предоставление субсидий бюджетным, автономным учреждениям и иным некоммерческим организациям)</t>
  </si>
  <si>
    <t>Расходы на реализацию и проведение временного трудоустройства несовершеннолетних граждан в возрасте от 14 до 18 лет в свободное от учебы время в рамках подпрограммы «Организация отдыха и оздоровления детей и молодежи» муниципальной программы Репьевского муниципального района «Развитие образования» (Предоставление субсидий бюджетным, автономным учреждениям и иным некоммерческим организациям)</t>
  </si>
  <si>
    <t>Организация отдыха и оздоровления детей и молодежи в рамках подпрограммы «Организация отдыха и оздоровления детей и молодежи» муниципальной программы Репьевского муниципального района «Развитие образования» (Предоставление субсидий бюджетным, автономным учреждениям и иным некоммерческим организациям)</t>
  </si>
  <si>
    <t>Выплаты приемной семье на содержание подопечных детей в рамках подпрограммы «Социальная поддержка детей-сирот и детей, нуждающихся в особой защите государства» муниципальной программы Репьевского муниципального района «Развитие образования» (Социальное обеспечение и иные выплаты)</t>
  </si>
  <si>
    <r>
      <rPr>
        <b/>
        <sz val="10"/>
        <color theme="1"/>
        <rFont val="Times New Roman"/>
        <family val="1"/>
        <charset val="204"/>
      </rPr>
      <t>Муниципальная программа Репьевского муниципального района  «Поддержка социально ориентированных некоммерческих организаций в Репьевском муниципальном районе»</t>
    </r>
    <r>
      <rPr>
        <sz val="10"/>
        <color theme="1"/>
        <rFont val="Times New Roman"/>
        <family val="1"/>
        <charset val="204"/>
      </rPr>
      <t xml:space="preserve"> </t>
    </r>
  </si>
  <si>
    <t>Расходы на обеспечение деятельности (оказание услуг) муниципальных учреждений в рамках подпрограммы  «Организация и проведение физкультурных и спортивных мероприятий» муниципальной программы Репьевского муниципального района «Развитие физической культуры и спорта»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</si>
  <si>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деятельности (оказание услуг) муниципальных учреждений в рамках подпрограммы  «Организация и проведение физкультурных и спортивных мероприятий» муниципальной программы Репьевского муниципального района «Развитие физической культуры и спорта» (Закупка товаров, работ и услуг для обеспечения государственных (муниципальных) нужд)</t>
  </si>
  <si>
    <t>Расходы на обеспечение деятельности (оказание услуг) муниципальных учреждений в рамках подпрограммы  «Организация и проведение физкультурных и спортивных мероприятий» муниципальной программы Репьевского муниципального района «Развитие физической культуры и спорта»(Иные бюджетные ассигнования)</t>
  </si>
  <si>
    <t>Мероприятия в области физической культуры и спорта в рамках подпрограммы  «Организация и проведение физкультурных и спортивных мероприятий» муниципальной программы Репьевского муниципального района «Развитие физической культуры и спорта» (Закупка товаров, работ и услуг для обеспечения государственных (муниципальных) нужд)</t>
  </si>
  <si>
    <t>Количество социально ориентированных некоммерческих организаци, которым оказана финансовая помощь</t>
  </si>
  <si>
    <r>
      <rPr>
        <b/>
        <u/>
        <sz val="10"/>
        <color rgb="FF000000"/>
        <rFont val="Times New Roman"/>
        <family val="1"/>
        <charset val="204"/>
      </rPr>
      <t>Подпрограмма 1 :</t>
    </r>
    <r>
      <rPr>
        <sz val="10"/>
        <color rgb="FF000000"/>
        <rFont val="Times New Roman"/>
        <family val="1"/>
        <charset val="204"/>
      </rPr>
      <t xml:space="preserve">        "Развитие дошкольного и общего образования"</t>
    </r>
  </si>
  <si>
    <r>
      <rPr>
        <b/>
        <u/>
        <sz val="10"/>
        <color rgb="FF000000"/>
        <rFont val="Times New Roman"/>
        <family val="1"/>
        <charset val="204"/>
      </rPr>
      <t>Основное мероприятие 1.1:</t>
    </r>
    <r>
      <rPr>
        <sz val="10"/>
        <color rgb="FF000000"/>
        <rFont val="Times New Roman"/>
        <family val="1"/>
        <charset val="204"/>
      </rPr>
      <t xml:space="preserve">        "Развитие и модернизация дошкольного  образования"</t>
    </r>
  </si>
  <si>
    <r>
      <rPr>
        <b/>
        <u/>
        <sz val="10"/>
        <rFont val="Times New Roman"/>
        <family val="1"/>
        <charset val="204"/>
      </rPr>
      <t>Основное мероприятие 1.3:</t>
    </r>
    <r>
      <rPr>
        <sz val="10"/>
        <rFont val="Times New Roman"/>
        <family val="1"/>
        <charset val="204"/>
      </rPr>
      <t xml:space="preserve">  "Резервный фонд правительства Воронежской области"(финансовое обеспечение непредвиденных расходов) </t>
    </r>
  </si>
  <si>
    <r>
      <rPr>
        <b/>
        <u/>
        <sz val="10"/>
        <color theme="1"/>
        <rFont val="Times New Roman"/>
        <family val="1"/>
        <charset val="204"/>
      </rPr>
      <t>Подпрограмма 2:</t>
    </r>
    <r>
      <rPr>
        <sz val="10"/>
        <color theme="1"/>
        <rFont val="Times New Roman"/>
        <family val="1"/>
        <charset val="204"/>
      </rPr>
      <t xml:space="preserve">              «Развитие дополнительного образования и воспитания» муниципальной программы Репьевского муниципального района «Развитие образования» </t>
    </r>
  </si>
  <si>
    <r>
      <rPr>
        <b/>
        <u/>
        <sz val="10"/>
        <color theme="1"/>
        <rFont val="Times New Roman"/>
        <family val="1"/>
        <charset val="204"/>
      </rPr>
      <t xml:space="preserve">Подпрограмма 3: </t>
    </r>
    <r>
      <rPr>
        <b/>
        <sz val="10"/>
        <color theme="1"/>
        <rFont val="Times New Roman"/>
        <family val="1"/>
        <charset val="204"/>
      </rPr>
      <t xml:space="preserve"> "</t>
    </r>
    <r>
      <rPr>
        <sz val="10"/>
        <color theme="1"/>
        <rFont val="Times New Roman"/>
        <family val="1"/>
        <charset val="204"/>
      </rPr>
      <t>Организация отдыха и оздоровления детей и молодежи"</t>
    </r>
  </si>
  <si>
    <r>
      <t xml:space="preserve">Основное мероприятие 3.1: </t>
    </r>
    <r>
      <rPr>
        <sz val="10"/>
        <color theme="1"/>
        <rFont val="Times New Roman"/>
        <family val="1"/>
        <charset val="204"/>
      </rPr>
      <t>«Формирование целостной системы поддержки молодежи и подготовки ее к службе в Вооруженных Силах Российской Федерации»</t>
    </r>
  </si>
  <si>
    <r>
      <t xml:space="preserve">Основное мероприятие 3.2:  </t>
    </r>
    <r>
      <rPr>
        <sz val="10"/>
        <rFont val="Times New Roman"/>
        <family val="1"/>
        <charset val="204"/>
      </rPr>
      <t>«Организация круглогодичного оздоровления детей и молодежи»</t>
    </r>
  </si>
  <si>
    <r>
      <rPr>
        <b/>
        <u/>
        <sz val="10"/>
        <color theme="1"/>
        <rFont val="Times New Roman"/>
        <family val="1"/>
        <charset val="204"/>
      </rPr>
      <t xml:space="preserve">Подпрограмма 4:    </t>
    </r>
    <r>
      <rPr>
        <sz val="10"/>
        <color theme="1"/>
        <rFont val="Times New Roman"/>
        <family val="1"/>
        <charset val="204"/>
      </rPr>
      <t xml:space="preserve"> "Социальная поддержка детей - сирот и детей, нуждающихся в особой защите государства"</t>
    </r>
  </si>
  <si>
    <r>
      <rPr>
        <b/>
        <u/>
        <sz val="10"/>
        <color theme="1"/>
        <rFont val="Times New Roman"/>
        <family val="1"/>
        <charset val="204"/>
      </rPr>
      <t xml:space="preserve">Подпрограмма 5:   </t>
    </r>
    <r>
      <rPr>
        <sz val="10"/>
        <color theme="1"/>
        <rFont val="Times New Roman"/>
        <family val="1"/>
        <charset val="204"/>
      </rPr>
      <t xml:space="preserve"> "Финансовое обеспечение реализации муниципальной программы"</t>
    </r>
  </si>
  <si>
    <r>
      <t xml:space="preserve">Основное мероприятие 5.1:  </t>
    </r>
    <r>
      <rPr>
        <sz val="10"/>
        <color theme="1"/>
        <rFont val="Times New Roman"/>
        <family val="1"/>
        <charset val="204"/>
      </rPr>
      <t xml:space="preserve"> «Финансовое обеспечение деятельности органов местного самоуправления»</t>
    </r>
  </si>
  <si>
    <r>
      <t xml:space="preserve">Основное мероприятие  5.2:  </t>
    </r>
    <r>
      <rPr>
        <sz val="10"/>
        <color theme="1"/>
        <rFont val="Times New Roman"/>
        <family val="1"/>
        <charset val="204"/>
      </rPr>
      <t>«Финансовое обеспечение деятельности муниципальных казенных  учреждений»</t>
    </r>
  </si>
  <si>
    <r>
      <t xml:space="preserve">Подпрограмма 1:    </t>
    </r>
    <r>
      <rPr>
        <sz val="10"/>
        <color theme="1"/>
        <rFont val="Times New Roman"/>
        <family val="1"/>
        <charset val="204"/>
      </rPr>
      <t xml:space="preserve"> «Искусство и наследие»</t>
    </r>
  </si>
  <si>
    <r>
      <t xml:space="preserve">Основное мероприятие 1.1: </t>
    </r>
    <r>
      <rPr>
        <sz val="10"/>
        <rFont val="Times New Roman"/>
        <family val="1"/>
        <charset val="204"/>
      </rPr>
      <t>«Финансовое обеспечение деятельности подведомственных муниципальных казенных  учреждений культуры»</t>
    </r>
  </si>
  <si>
    <r>
      <t xml:space="preserve">Основное мероприятие 1.2: </t>
    </r>
    <r>
      <rPr>
        <sz val="10"/>
        <rFont val="Times New Roman"/>
        <family val="1"/>
        <charset val="204"/>
      </rPr>
      <t>"Содействие сохранению и развитию муниципальных учреждений культуры»</t>
    </r>
  </si>
  <si>
    <r>
      <t>Подпрограмма 1:</t>
    </r>
    <r>
      <rPr>
        <sz val="10"/>
        <color theme="1"/>
        <rFont val="Times New Roman"/>
        <family val="1"/>
        <charset val="204"/>
      </rPr>
      <t xml:space="preserve"> «Организация и проведение физкультурных и спортивных мероприятий»</t>
    </r>
  </si>
  <si>
    <r>
      <t>Основное мероприятие 1.1:</t>
    </r>
    <r>
      <rPr>
        <sz val="10"/>
        <color theme="1"/>
        <rFont val="Times New Roman"/>
        <family val="1"/>
        <charset val="204"/>
      </rPr>
      <t xml:space="preserve"> Развитие физической культуры и спортав муниципальных учреждениях</t>
    </r>
  </si>
  <si>
    <r>
      <t>Подпрограмма 1</t>
    </r>
    <r>
      <rPr>
        <b/>
        <sz val="10"/>
        <color theme="1"/>
        <rFont val="Times New Roman"/>
        <family val="1"/>
        <charset val="204"/>
      </rPr>
      <t>:</t>
    </r>
    <r>
      <rPr>
        <sz val="10"/>
        <color theme="1"/>
        <rFont val="Times New Roman"/>
        <family val="1"/>
        <charset val="204"/>
      </rPr>
      <t xml:space="preserve"> «Развитие и поддержка малого и среднего предпринимательства»</t>
    </r>
  </si>
  <si>
    <r>
      <t xml:space="preserve">Основноке мероприятие 1.1: </t>
    </r>
    <r>
      <rPr>
        <sz val="10"/>
        <color theme="1"/>
        <rFont val="Times New Roman"/>
        <family val="1"/>
        <charset val="204"/>
      </rPr>
      <t xml:space="preserve">         Обеспечение проведения противоэпизоотических мероприятий</t>
    </r>
    <r>
      <rPr>
        <b/>
        <u/>
        <sz val="10"/>
        <color theme="1"/>
        <rFont val="Times New Roman"/>
        <family val="1"/>
        <charset val="204"/>
      </rPr>
      <t xml:space="preserve">     </t>
    </r>
    <r>
      <rPr>
        <sz val="10"/>
        <color theme="1"/>
        <rFont val="Times New Roman"/>
        <family val="1"/>
        <charset val="204"/>
      </rPr>
      <t xml:space="preserve">      </t>
    </r>
    <r>
      <rPr>
        <b/>
        <u/>
        <sz val="10"/>
        <color theme="1"/>
        <rFont val="Times New Roman"/>
        <family val="1"/>
        <charset val="204"/>
      </rPr>
      <t xml:space="preserve">       </t>
    </r>
  </si>
  <si>
    <r>
      <t xml:space="preserve">Основное мероприятие 1.2:  </t>
    </r>
    <r>
      <rPr>
        <sz val="10"/>
        <color theme="1"/>
        <rFont val="Times New Roman"/>
        <family val="1"/>
        <charset val="204"/>
      </rPr>
      <t xml:space="preserve">      Финансовое обеспечение деятельности  подведомственных организаций</t>
    </r>
  </si>
  <si>
    <r>
      <rPr>
        <b/>
        <u/>
        <sz val="10"/>
        <color theme="1"/>
        <rFont val="Times New Roman"/>
        <family val="1"/>
        <charset val="204"/>
      </rPr>
      <t>Основное мероприятие 1.1:</t>
    </r>
    <r>
      <rPr>
        <sz val="10"/>
        <color theme="1"/>
        <rFont val="Times New Roman"/>
        <family val="1"/>
        <charset val="204"/>
      </rPr>
      <t xml:space="preserve"> Финансовое обеспечение деятельности органов местного самоуправления</t>
    </r>
  </si>
  <si>
    <r>
      <t>Основное мероприятие 1.2:</t>
    </r>
    <r>
      <rPr>
        <sz val="10"/>
        <color theme="1"/>
        <rFont val="Times New Roman"/>
        <family val="1"/>
        <charset val="204"/>
      </rPr>
      <t xml:space="preserve"> Осуществление государственных полномочий по сбору информации от поселений, входящих в муниципальный район, необходимой для регистра муниципальных правовых актов Воронежской области</t>
    </r>
  </si>
  <si>
    <r>
      <t xml:space="preserve">Основное мероприятие 1.3: </t>
    </r>
    <r>
      <rPr>
        <sz val="10"/>
        <color theme="1"/>
        <rFont val="Times New Roman"/>
        <family val="1"/>
        <charset val="204"/>
      </rPr>
      <t>Организация обеспечения социальных выплат отдельным категориям граждан</t>
    </r>
  </si>
  <si>
    <r>
      <t xml:space="preserve">Основное мероприятие 2.1: </t>
    </r>
    <r>
      <rPr>
        <sz val="10"/>
        <color theme="1"/>
        <rFont val="Times New Roman"/>
        <family val="1"/>
        <charset val="204"/>
      </rPr>
      <t>Финансовое обеспечение выполнения других расходных обязательств</t>
    </r>
  </si>
  <si>
    <r>
      <t xml:space="preserve">Основное мероприятие 2.2: </t>
    </r>
    <r>
      <rPr>
        <sz val="10"/>
        <color theme="1"/>
        <rFont val="Times New Roman"/>
        <family val="1"/>
        <charset val="204"/>
      </rPr>
      <t>Финансовое обеспечение деятельности подведомственных учреждений</t>
    </r>
  </si>
  <si>
    <t>Расходы на обеспечение функций органов местного самоуправления в рамках подпрограммы «Муниципальное управление» муниципальной программы Репьевского муниципального района «Муниципальное управление Репьевского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</si>
  <si>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органов местного самоуправления в рамках подпрограммы «Муниципальное управление» муниципальной программы Репьевского муниципального района «Муниципальное управление Репьевского  муниципального района» (Закупка товаров, работ и услуг для обеспечения государственных (муниципальных) нужд)</t>
  </si>
  <si>
    <t>Расходы на обеспечение функций органов местного самоуправления в рамках подпрограммы «Муниципальное управление» муниципальной программы Репьевского муниципального района «Муниципальное управление Репьевского  муниципального района» (Иные бюджетные ассигнования)</t>
  </si>
  <si>
    <t>Расходы на обеспечение деятельности главы администрации Репьевского муниципального района в рамках подпрограммы «Муниципальное управление» муниципальной программы Репьевского муниципального района «Муниципальное управление Репьевского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</si>
  <si>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сбору информации от поселений, входящих в муниципальный район, необходимой для ведения регистра муниципальных нормативных правовых актов в рамках подпрограммы «Муниципальное управление» муниципальной программы Репьевского муниципального района «Муниципальное управление Репьевского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</si>
  <si>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Резервный фонд правительства ВО(оплата социально-значимых мероприятий) в рамках подпрограммы «Муниципальное управление» муниципальной программы Репьевского муниципального района «Муниципальное управление Репьевского муниципального района»  » (Социальное обеспечение и иные выплаты населению)</t>
  </si>
  <si>
    <t>Доплаты к пенсиям муниципальных служащих в рамках подпрограммы «Муниципальное управление» муниципальной программы Репьевского муниципального района «Муниципальное управление Репьевского муниципального района» (Социальное обеспечение и иные выплаты населению)</t>
  </si>
  <si>
    <t>Выплаты единовременного денежного поощрения в связи с выходом на пенсию за выслугу лет в рамках подпрограммы «Муниципальное управление» муниципальной программы Репьевского муниципального района «Муниципальное управление Репьевского муниципального района» (Социальное обеспечение и иные выплаты населению)</t>
  </si>
  <si>
    <t>Оказание социальной помощи отдельным категориям граждан в рамках подпрограммы «Муниципальное управление» муниципальной программы Репьевского муниципального района «Муниципальное управление Репьевского муниципального района»  » (Социальное обеспечение и иные выплаты населению)</t>
  </si>
  <si>
    <t>Создание и организация деятельности комиссий по делам несовершеннолетних и защите их прав в рамках подпрограммы «Муниципальное управление» муниципальной программы Репьевского муниципального района «Муниципальное управление Репьевского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</si>
  <si>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правительства ВО(проведение аварийно-восстановительных работ и иных мероприятий, связанных с предупреждением и ликвидацией последствий стихийных бедствий и других чрезвычайных ситуаций) в рамках подпрограммы "Управление муниципальным имуществом"муниципальной программы Репьевского муниципального района "Муниципальное управление Репьевского муниципального района"(Закупка товаров, работ и услуг для обеспечения государственных (муниципальных) нужд)</t>
  </si>
  <si>
    <t>Выполнение других расходных обязательств в рамках подпрограммы «Управление муниципальным имуществом» муниципальной программы Репьевского муниципального района «Муниципальное управление Репьевского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</si>
  <si>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(оказание услуг) муниципальных учреждений в рамках подпрограммы "Управление муниципальным имуществом"муниципальной программы Репьевского муниципального района "Муниципальное управление Репьевского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</si>
  <si>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деятельности (оказание услуг) муниципальных учреждений в рамках подпрограммы "Управление муниципальным имуществом"муниципальной программы Репьевского муниципального района "Муниципальное управление Репьевского муниципального района"(Закупка товаров, работ и услуг для обеспечения государственных (муниципальных) нужд)</t>
  </si>
  <si>
    <t>Расходы на обеспечение деятельности (оказание услуг) муниципальных учреждений в рамках подпрограммы "Управление муниципальным имуществом"муниципальной программы Репьевского муниципального района "Муниципальное управление Репьевского муниципального района"(Иные бюджетные ассигнования)</t>
  </si>
  <si>
    <t>Объем кредиторской задолженности по оплате труда</t>
  </si>
  <si>
    <t>Муниципальная программа Репьевского муниципального района "Развитие культуры"</t>
  </si>
  <si>
    <t>Муниципальная программа Репьевского муниципального района  «Развитие транспортной системы»</t>
  </si>
  <si>
    <t>Капитальный ремонт и ремонт автомобильных дорог общего пользования местного значения  в рамках подпрограммы "Развитие дорожного хозяйства в Репьевском муниципальном районе" муниципальной программы  Репьевского муниципального района"Развитие транспортной системы " (Закупка товаров, работ и услуг для обеспечения государственных (муниципальных) нужд)</t>
  </si>
  <si>
    <t>Мероприятия  по развитию сети автомобильных дорог общего пользования в рамках подпрограммы "Развитие дорожного хозяйства в Репьевском муниципальном районе" муниципальной программы  Репьевского муниципального района"Развитие транспортной системы " (Закупка товаров, работ и услуг для обеспечения государственных (муниципальных) нужд)</t>
  </si>
  <si>
    <r>
      <t>Основное мероприятие 1:</t>
    </r>
    <r>
      <rPr>
        <b/>
        <sz val="10"/>
        <color theme="1"/>
        <rFont val="Times New Roman"/>
        <family val="1"/>
        <charset val="204"/>
      </rPr>
      <t xml:space="preserve"> "</t>
    </r>
    <r>
      <rPr>
        <sz val="10"/>
        <color theme="1"/>
        <rFont val="Times New Roman"/>
        <family val="1"/>
        <charset val="204"/>
      </rPr>
      <t>Развитие сети автомобильных дорог общего пользования"</t>
    </r>
  </si>
  <si>
    <t>1. Количество оказанных консультационных услуг (ед.)</t>
  </si>
  <si>
    <t>2.  Объем налоговых поступлений в консолидированный бюджет Репьевского муниципального района  от субъектов МП (млн. руб.)</t>
  </si>
  <si>
    <t>3.  Доля среднесписочной численности работников МП в среднесписочной численности работников всех предприятий и организаций (%)</t>
  </si>
  <si>
    <t>1. Количество молодежи, вовлеченное в профилактические мероприятия от общей численности молодежи в районе (чел);</t>
  </si>
  <si>
    <t>2.Сокращение общего количества преступлений, совершаемых на территории Репьевского муниципального района (%);</t>
  </si>
  <si>
    <t>3. Сокращение количества преступлений, совершаемых в общественных местах Репьевского муниципального района (%);</t>
  </si>
  <si>
    <t xml:space="preserve">4. Сокращение количества преступлений, совершаемых несовершеннолетними (%). </t>
  </si>
  <si>
    <t xml:space="preserve">1. Сокращение количества преступлений, совершаемых несовершеннолетними (%). </t>
  </si>
  <si>
    <t>1. Сокращение количества преступлений, совершаемых в общественных местах Репьевского муниципального района (%);</t>
  </si>
  <si>
    <t>2.  Количество оказанных консультационных услуг (%)</t>
  </si>
  <si>
    <t>Муниципальная программа Репьевского муниципального района  «Профилактика правонарушений на территории Репьевского муниципального района на 2015-2021 годы»</t>
  </si>
  <si>
    <t xml:space="preserve">Расходы на обеспечение деятельности (оказание услуг) муниципальных учреждений в рамках подпрограммы «Развитие дошкольного и общего образования» муниципальной программы Репьевского муниципального района «Развитие образования»  (Предоставление субсидий бюджетным, автономным учреждениям и иным некоммерческим организациям) </t>
  </si>
  <si>
    <t>Компенсация, выплачиваемую родителям (законным представителям) в целях материальной поддержки воспитания и обучения детей, посещающих образовательные организации, реализующие  общеобразовательную программу дошкольного образования в рамках подпрограммы «Развитие дошкольного и общего образования» муниципальной программы Репьевского муниципального района «Развитие образования» (Социальное обеспечение и иные выплаты населению)</t>
  </si>
  <si>
    <t>Компенсация, выплачиваемая родителям (законным представителям) в целях материальной поддержки воспитания и обучения детей, посещающих образовательные организации, реализующие  общеобразовательную программу дошкольного образования в рамках подпрограммы «Развитие дошкольного и общего образования» муниципальной программы Репьевского муниципального района «Развитие образования» (Предоставление субсидий бюджетным, автономным учреждениям и иным некоммерческим организациям)</t>
  </si>
  <si>
    <t>Обеспечение учащихся общеобразовательных учреждений молочной продукцией в рамках подпрограммы «Развитие дошкольного и общего образования» муниципальной программы Репьевского муниципального района «Развитие образования»(Закупки товаров, работ и услуг для обеспечения государственных (муниципальных) нужд)</t>
  </si>
  <si>
    <t>Обеспечение учащихся общеобразовательных учреждений молочной продукцией в рамках подпрограммы «Развитие дошкольного и общего образования» муниципальной программы Репьевского муниципального района «Развитие образования» (Предоставление субсидий бюджетным, автономным учреждениям и иным некоммерческим организациям)</t>
  </si>
  <si>
    <r>
      <t>Основное мероприятие 1.1:</t>
    </r>
    <r>
      <rPr>
        <sz val="10"/>
        <color theme="1"/>
        <rFont val="Times New Roman"/>
        <family val="1"/>
        <charset val="204"/>
      </rPr>
      <t xml:space="preserve"> "Финансовая поддержка субъектов малого и среднего предпринимательства"</t>
    </r>
  </si>
  <si>
    <t>Развитие и поддержка деятельности АНО " Репьевский центр поддержки предпринимательства» по оказанию услуг субъектам малого предпринимательства в рамках подпрограммы «Развитие и поддержка малого  предпринимательства» муниципальной программы Репьевского муниципального района «Экономическое развитие и инновационная экономика » (Предоставление субсидий бюджетным, автономным учреждениям и иным некоммерческим организациям)</t>
  </si>
  <si>
    <t>Предоставление грантов начинающим субъектам малого предпринимательства-индивидуальным предпринимателям и юридическим лицам-производителям товаров(работ,услуг) в рамках подпрограммы «Развитие и поддержка малого  предпринимательства» муниципальной программы Репьевского муниципального района «Экономическое развитие и инновационная экономика » (Иные бюджетные ассигнования)</t>
  </si>
  <si>
    <t>Расходы на обеспечение деятельности (оказание услуг) муниципальных учреждений в рамках подпрограммы «Обеспечение реализации муниципальной программы » муниципальной программы Репьевского муниципального района «Развитие сельского хозяйства, производства пищевых продуктов и инфраструктуры агропродовольственного рынка на 2014-2020 годы» (Иные бюджетные ассигнования)</t>
  </si>
  <si>
    <t>Осуществление полномочий по созданию и организации деятельности административных комиссий в рамках подпрограммы «Содержание штата административной комиссии» муниципальной программы Репьевского муниципального района «Организация деятельности административной комиссии муниципального района»(Расходы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</si>
  <si>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административных комиссий в рамках подпрограммы «Материальное обеспечение административной комиссии» муниципальной программы Репьевского муниципального района «Организация деятельности административной комиссии муниципального района» (Закупка товаров, работ и услуг для обеспечения государственных (муниципальных) нужд)</t>
  </si>
  <si>
    <t>Выполнение других расходных обязательств в рамках подпрограммы  «Развитие дошкольного и общего образования» муниципальной программы Репьевского муниципального района «Развитие образования» (Предоставление субсидий бюджетным автономным учреждениям и иным некоммерческим организациям)</t>
  </si>
  <si>
    <t>Организация сбалансированного горячего питания школьников в рамках подпрограммы «Развитие дошкольного и общего образования» муниципальной программы Репьевского муниципального района «Развитие образования» (Предоставление субсидий бюджетным, автономным учреждениям и иным некоммерческим организациям)</t>
  </si>
  <si>
    <t>Реализация мероприятий областной адресной программы капитального ремонта в рамках подпрограммы «Развитие дошкольного и общего образования» муниципальной программы Репьевского муниципального района «Развитие образования» (Закупка товаров, работ и услуг для обеспечения государственных (муниципальных) нужд)</t>
  </si>
  <si>
    <t>Финансовое обеспечение деятельности структурных подразделений отделов в рамках подпрограммы «Финансовое обеспечение реализации муниципальной программы» муниципальной программы Репьевского муниципального района «Развитие образования» » (Социальное обеспечение и иные выплаты населению)</t>
  </si>
  <si>
    <r>
      <rPr>
        <b/>
        <u/>
        <sz val="10"/>
        <color theme="1"/>
        <rFont val="Times New Roman"/>
        <family val="1"/>
        <charset val="204"/>
      </rPr>
      <t xml:space="preserve">Основное мероприятие 1.2:  </t>
    </r>
    <r>
      <rPr>
        <sz val="10"/>
        <color theme="1"/>
        <rFont val="Times New Roman"/>
        <family val="1"/>
        <charset val="204"/>
      </rPr>
      <t xml:space="preserve"> «Развитие и модернизация общего образования»</t>
    </r>
  </si>
  <si>
    <t>Реализация мероприятий по обеспечению жильем молодых семей в рамках подпрограммы «Обеспечение жильем молодых семей» муниципальной программы Репьевского муниципального района «Обеспечение доступным и комфортным жильем и коммунальными услугами населения Репьевского района»  (Социальное обеспечение и иные выплаты населению)</t>
  </si>
  <si>
    <r>
      <t xml:space="preserve">Подпрограмма 2:  </t>
    </r>
    <r>
      <rPr>
        <sz val="10"/>
        <color theme="1"/>
        <rFont val="Times New Roman"/>
        <family val="1"/>
        <charset val="204"/>
      </rPr>
      <t>"Образование" муниципальной программы Репьевского муниципального района «Развитие культуры»</t>
    </r>
  </si>
  <si>
    <r>
      <t>Основное мероприятие 2.1:</t>
    </r>
    <r>
      <rPr>
        <sz val="10"/>
        <color theme="1"/>
        <rFont val="Times New Roman"/>
        <family val="1"/>
        <charset val="204"/>
      </rPr>
      <t xml:space="preserve"> «Развитие инфраструктуры и обновление содержания дополнительного образования детей»</t>
    </r>
  </si>
  <si>
    <t>Расходы на обеспечение деятельности (оказание услуг) муниципальных учреждений в рамках подпрограммы «Образование» муниципальной программы Репьевского муниципального района «Развитие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</si>
  <si>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деятельности (оказание услуг) муниципальных учреждений в рамках подпрограммы «Образование» муниципальной программы Репьевского муниципального района «Развитие культуры» (Закупка товаров, работ и услуг для обеспечения государственных (муниципальных) нужд)</t>
  </si>
  <si>
    <r>
      <t>Основное мероприятие 3.1:</t>
    </r>
    <r>
      <rPr>
        <sz val="10"/>
        <color theme="1"/>
        <rFont val="Times New Roman"/>
        <family val="1"/>
        <charset val="204"/>
      </rPr>
      <t xml:space="preserve"> "Сохранение и развитие объектов культуры"</t>
    </r>
  </si>
  <si>
    <r>
      <t xml:space="preserve">Подпрограмма 4: </t>
    </r>
    <r>
      <rPr>
        <sz val="10"/>
        <color theme="1"/>
        <rFont val="Times New Roman"/>
        <family val="1"/>
        <charset val="204"/>
      </rPr>
      <t>«Обеспечение реализации муниципальной программы» муниципальной программы Репьевского муниципального района «Развитие культуры»</t>
    </r>
  </si>
  <si>
    <r>
      <t xml:space="preserve">Основное мероприятие 4.1: </t>
    </r>
    <r>
      <rPr>
        <sz val="10"/>
        <color theme="1"/>
        <rFont val="Times New Roman"/>
        <family val="1"/>
        <charset val="204"/>
      </rPr>
      <t>«Финансовое обеспечение деятельности  органов местного самоуправления»</t>
    </r>
  </si>
  <si>
    <t>4</t>
  </si>
  <si>
    <t>Реализация мероприятий областной адресной программы капитального ремонта в рамках подпрограммы  «Организация и проведение физкультурных и спортивных мероприятий» муниципальной программы Репьевского муниципального района «Развитие физической культуры и спорта» (Закупка товаров, работ и услуг для обеспечения государственных (муниципальных) нужд)</t>
  </si>
  <si>
    <r>
      <rPr>
        <b/>
        <u/>
        <sz val="10"/>
        <color theme="1"/>
        <rFont val="Times New Roman"/>
        <family val="1"/>
        <charset val="204"/>
      </rPr>
      <t>Основное мероприятие 1.2:</t>
    </r>
    <r>
      <rPr>
        <sz val="10"/>
        <color theme="1"/>
        <rFont val="Times New Roman"/>
        <family val="1"/>
        <charset val="204"/>
      </rPr>
      <t xml:space="preserve">  "Обеспечение предоставления муниципальных услуг"</t>
    </r>
  </si>
  <si>
    <t>5</t>
  </si>
  <si>
    <t>6</t>
  </si>
  <si>
    <t>Расходы на обеспечение деятельности (оказание услуг) муниципальных учреждений в рамках подпрограммы «Обеспечение реализации муниципальной программы » муниципальной программы Репьевского муниципального района «Развитие сельского хозяйства, производства пищевых продуктов и инфраструктуры агропродовольственного рынка на 2014-2021 годы» (Закупка товаров, работ и услуг для обеспечения государственных (муниципальных) нужд)</t>
  </si>
  <si>
    <r>
      <t>Основное мероприятие 1.1:</t>
    </r>
    <r>
      <rPr>
        <sz val="10"/>
        <color theme="1"/>
        <rFont val="Times New Roman"/>
        <family val="1"/>
        <charset val="204"/>
      </rPr>
      <t xml:space="preserve"> «Энергосбережение и повышение энергетической эффективности в коммунальной инфраструктуре, промышленности и энергетике»</t>
    </r>
  </si>
  <si>
    <t>8</t>
  </si>
  <si>
    <t>9</t>
  </si>
  <si>
    <t>10</t>
  </si>
  <si>
    <t>Процентные платежи по муниципальному долгу Репьевского муниципального района (Обслуживание государственного (муниципального) долга)</t>
  </si>
  <si>
    <t>Субсидии бюджетам сельских поселений на мероприятия  по развитию градостроительной деятельности (межбюджетные трансферты)</t>
  </si>
  <si>
    <r>
      <t>Основное мероприятие 3.1:</t>
    </r>
    <r>
      <rPr>
        <sz val="10"/>
        <color theme="1"/>
        <rFont val="Times New Roman"/>
        <family val="1"/>
        <charset val="204"/>
      </rPr>
      <t xml:space="preserve"> Финансовое обеспечение органов местного самоуправления</t>
    </r>
  </si>
  <si>
    <t>11</t>
  </si>
  <si>
    <r>
      <t xml:space="preserve">Основное мероприятие 1.1:  </t>
    </r>
    <r>
      <rPr>
        <sz val="10"/>
        <color theme="1"/>
        <rFont val="Times New Roman"/>
        <family val="1"/>
        <charset val="204"/>
      </rPr>
      <t xml:space="preserve">«Создание единой системы противодействия преступности и обеспечения общественной безопасности </t>
    </r>
  </si>
  <si>
    <t>Выполнение других расходных обязательств в рамках подпрограммы «Комплексные меры по профилактике правонарушений в Репьевском муниципальном районе»муниципальной программы Репьевского муниципального района«Профилактика правонарушений на территории Репьевского  муниципального района
на 2015 – 2021 годы»(Закупка товаров, работ и услуг для обеспечения государственных (муниципальных) нужд)</t>
  </si>
  <si>
    <t>12</t>
  </si>
  <si>
    <t>Иные межбюджетные трансферты на мероприятия  по развитию сети автомобильных дорог общего пользования в рамках подпрограммы "Развитие дорожного хозяйства в Репьевском муниципальном районе" муниципальной программы  Репьевского муниципального района"Развитие транспортной системы "  (Межбюджетные трансферты)</t>
  </si>
  <si>
    <t>Предоставление на конкурсной  основе грантов в форме субсидий на поддержку социально ориентированных некоммерческих  организаций в рамках подпрограммы «Предоставление на конкурсной основе грантов в форме субсидий  на поддержку социально ориентированных некоммерческих организаций в Репьевском муниципальном районе»  муниципальной программы Репьевского муниципального района «Поддержка социально ориентированных некоммерческих организаций в Репьевском муниципальном районе» (Предоставление субсидий бюджетным, автономным учреждениям и иным некоммерческим организациям)</t>
  </si>
  <si>
    <t>7</t>
  </si>
  <si>
    <r>
      <rPr>
        <b/>
        <u/>
        <sz val="10"/>
        <color rgb="FF000000"/>
        <rFont val="Times New Roman"/>
        <family val="1"/>
        <charset val="204"/>
      </rPr>
      <t>Подпрограмма 1:</t>
    </r>
    <r>
      <rPr>
        <b/>
        <sz val="10"/>
        <color rgb="FF000000"/>
        <rFont val="Times New Roman"/>
        <family val="1"/>
        <charset val="204"/>
      </rPr>
      <t xml:space="preserve"> </t>
    </r>
    <r>
      <rPr>
        <sz val="10"/>
        <color rgb="FF000000"/>
        <rFont val="Times New Roman"/>
        <family val="1"/>
        <charset val="204"/>
      </rPr>
      <t>"Развитие дорожного хозяйства в Репьевском муниципальном районе"</t>
    </r>
  </si>
  <si>
    <t xml:space="preserve"> Увеличение количества наименований библиографических записей (изданий), включенных в    электронный каталог (ед.)</t>
  </si>
  <si>
    <t>1.  Увеличение численности участников культурно-досуговых мероприятий (по сравнению с предыдущим годом) (ед.)</t>
  </si>
  <si>
    <t xml:space="preserve">Общая площадь жилых помещений, приходящихся в среднем на 1 жителя района (кв. м.. / человек)            </t>
  </si>
  <si>
    <t>2. Сумма наложенных штрафов за административное правонарушение (руб.)</t>
  </si>
  <si>
    <t>2020-2028гг.</t>
  </si>
  <si>
    <t>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«Развитие дошкольного и общего образования» муниципальной программы Репьевского муниципального района «Развитие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</si>
  <si>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«Развитие дошкольного и общего образования» муниципальной программы Репьевского муниципального района «Развитие образования» (Предоставление субсидий бюджетным, автономным учреждениям и иным некоммерческим организациям)</t>
  </si>
  <si>
    <t>Материально-техническое оснащение муниципальных образовательных организаций на подготовку к новому учебному году в условиях распространения новой коронавирусной инфекции в рамках подпрограммы «Развитие дошкольного и общего образования» муниципальной программы Репьевского муниципального района «Развитие образования» (Закупка товаров, работ и услуг для обеспечения государственных (муниципальных) нужд)</t>
  </si>
  <si>
    <t>Организация бесплатного горячего питания обучающихся.получающих начальное общее образование в муниципальных образовательных организациях в рамках подпрограммы «Развитие дошкольного и общего образования» муниципальной программы Репьевского муниципального района «Развитие образования» (Закупка товаров, работ и услуг для обеспечения государственных (муниципальных) нужд)</t>
  </si>
  <si>
    <t>Организация бесплатного горячего питания обучающихся.получающих начальное общее образование в муниципальных образовательных организациях в рамках подпрограммы «Развитие дошкольного и общего образования» муниципальной программы Репьевского муниципального района «Развитие образования»(Предоставление субсидий бюджетным, автономным учреждениям и иным некоммерческим организациям)</t>
  </si>
  <si>
    <t xml:space="preserve">2020-         2028г.г. </t>
  </si>
  <si>
    <r>
      <rPr>
        <b/>
        <u/>
        <sz val="10"/>
        <color theme="1"/>
        <rFont val="Times New Roman"/>
        <family val="1"/>
        <charset val="204"/>
      </rPr>
      <t>Подпрограмма 1:</t>
    </r>
    <r>
      <rPr>
        <sz val="10"/>
        <color theme="1"/>
        <rFont val="Times New Roman"/>
        <family val="1"/>
        <charset val="204"/>
      </rPr>
      <t xml:space="preserve"> «Повышение эффективности государственной поддержки  социально ориентированных некоммерческих организаций »  </t>
    </r>
  </si>
  <si>
    <r>
      <rPr>
        <b/>
        <u/>
        <sz val="10"/>
        <color theme="1"/>
        <rFont val="Times New Roman"/>
        <family val="1"/>
        <charset val="204"/>
      </rPr>
      <t>Основное мероприятие 1.1 :</t>
    </r>
    <r>
      <rPr>
        <sz val="10"/>
        <color theme="1"/>
        <rFont val="Times New Roman"/>
        <family val="1"/>
        <charset val="204"/>
      </rPr>
      <t xml:space="preserve"> «Финансовая поддержка социально ориентированных некоммерческих организаций на реализацию программ (проектов) путем предоставления грантов в форме субсидий»</t>
    </r>
  </si>
  <si>
    <r>
      <t>Подпрограмма 1:</t>
    </r>
    <r>
      <rPr>
        <sz val="10"/>
        <color theme="1"/>
        <rFont val="Times New Roman"/>
        <family val="1"/>
        <charset val="204"/>
      </rPr>
      <t xml:space="preserve">    «Обеспечение жильем молодых семей» муниципальной программы Репьевского муниципального района «Обеспечение доступным и комфортным жильем и коммунальными услугами населения Репьевского района»</t>
    </r>
  </si>
  <si>
    <r>
      <t xml:space="preserve">Основное мероприятие 1.1:    </t>
    </r>
    <r>
      <rPr>
        <sz val="10"/>
        <color theme="1"/>
        <rFont val="Times New Roman"/>
        <family val="1"/>
        <charset val="204"/>
      </rPr>
      <t>«Обеспечение жильем молодых семей"</t>
    </r>
  </si>
  <si>
    <r>
      <rPr>
        <b/>
        <u/>
        <sz val="10"/>
        <color theme="1"/>
        <rFont val="Times New Roman"/>
        <family val="1"/>
        <charset val="204"/>
      </rPr>
      <t>Подпрограмма 3</t>
    </r>
    <r>
      <rPr>
        <sz val="10"/>
        <color theme="1"/>
        <rFont val="Times New Roman"/>
        <family val="1"/>
        <charset val="204"/>
      </rPr>
      <t>:  «Развитие культуры» муниципальной программы Репьевского муниципального района «Развитие культуры»</t>
    </r>
  </si>
  <si>
    <t>Реализация подпрограммы «Развитие сельской культуры Репьевского муниципального района на 2020-2028 годы» муниципальной программы Репьевского муниципального района «Развитие культуры» (Закупка товаров, работ и услуг для обеспечения государственных (муниципальных) нужд)</t>
  </si>
  <si>
    <r>
      <t>Подпрограмма 5 :</t>
    </r>
    <r>
      <rPr>
        <sz val="10"/>
        <color theme="1"/>
        <rFont val="Times New Roman"/>
        <family val="1"/>
        <charset val="204"/>
      </rPr>
      <t xml:space="preserve">       «Развитие сельской культуры Репьевского муниципального района на 2020-2028 годы»</t>
    </r>
  </si>
  <si>
    <r>
      <t>Основное мероприятие 5.1:</t>
    </r>
    <r>
      <rPr>
        <sz val="10"/>
        <color theme="1"/>
        <rFont val="Times New Roman"/>
        <family val="1"/>
        <charset val="204"/>
      </rPr>
      <t xml:space="preserve"> Содействие сохранению и развитию муниципальных учреждений культуры</t>
    </r>
  </si>
  <si>
    <t>2020-  2028 г.г.</t>
  </si>
  <si>
    <t>Муниципальная программа Репьевского муниципального района «Развитие сельского хозяйства, производства пищевых продуктов и инфраструктуры агропродовольственного рынка на 2020-2028 годы»</t>
  </si>
  <si>
    <r>
      <t>Подпрограмма 1:</t>
    </r>
    <r>
      <rPr>
        <sz val="10"/>
        <color theme="1"/>
        <rFont val="Times New Roman"/>
        <family val="1"/>
        <charset val="204"/>
      </rPr>
      <t xml:space="preserve">  «Обеспечение реализации муниципальной программы » муниципальной программы Репьевского муниципального района «Развитие сельского хозяйства, производства пищевых продуктов и инфраструктуры агропродовольственного рынка на 2020-2028 годы»</t>
    </r>
  </si>
  <si>
    <t>Осуществление отдельных государственных полномочий в области обращения с животными без владельцев  в рамках подпрограммы «Обеспечение реализации муниципальной программы » муниципальной программы Репьевского муниципального района «Развитие сельского хозяйства, производства пищевых продуктов и инфраструктуры агропродовольственного рынка на 2020-2028 годы» (Закупка товаров, работ и услуг для обеспечения государственных (муниципальных) нужд)</t>
  </si>
  <si>
    <t>Расходы на обеспечение деятельности (оказание услуг) муниципальных учреждений в рамках подпрограммы «Обеспечение реализации муниципальной программы » муниципальной программы Репьевского муниципального района «Развитие сельского хозяйства, производства пищевых продуктов и инфраструктуры агропродовольственного рынка на 2020-2028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</si>
  <si>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Подпрограмма 2:</t>
    </r>
    <r>
      <rPr>
        <sz val="10"/>
        <color theme="1"/>
        <rFont val="Times New Roman"/>
        <family val="1"/>
        <charset val="204"/>
      </rPr>
      <t xml:space="preserve">  «Комплексное  развитие сельских территорий Репьевского муниципального района Воронежской области  на 2020-2028 годы»</t>
    </r>
  </si>
  <si>
    <r>
      <t>Мероприятие 2.1</t>
    </r>
    <r>
      <rPr>
        <b/>
        <sz val="10"/>
        <color theme="1"/>
        <rFont val="Times New Roman"/>
        <family val="1"/>
        <charset val="204"/>
      </rPr>
      <t xml:space="preserve">:  </t>
    </r>
    <r>
      <rPr>
        <sz val="10"/>
        <color theme="1"/>
        <rFont val="Times New Roman"/>
        <family val="1"/>
        <charset val="204"/>
      </rPr>
      <t xml:space="preserve"> Улучшение жилищных условий граждан, проживающих в сельской местности</t>
    </r>
  </si>
  <si>
    <t>Мероприятия по улучшению жилищных условий граждан.проживающих на сельских территориях в рамках подпрограммы «Комплексное  развитие сельских территорий Репьевского муниципального района Воронежской области  на 2020-2028 годы годы» муниципальной программы Репьевского муниципального района "Развитие сельского хозяйства, производства пищевых продуктов и инфраструктуры агропродовольственного рынка на 2020-2028 годы"(Социальное обеспечение и иные выплаты населению)</t>
  </si>
  <si>
    <r>
      <t xml:space="preserve">Основное мероприятие 1.4: </t>
    </r>
    <r>
      <rPr>
        <sz val="10"/>
        <color theme="1"/>
        <rFont val="Times New Roman"/>
        <family val="1"/>
        <charset val="204"/>
      </rPr>
      <t>Финансовое обеспечение выполнения других расходных обязательств</t>
    </r>
  </si>
  <si>
    <r>
      <t xml:space="preserve">Подпрограмма 2:  </t>
    </r>
    <r>
      <rPr>
        <b/>
        <sz val="10"/>
        <color theme="1"/>
        <rFont val="Times New Roman"/>
        <family val="1"/>
        <charset val="204"/>
      </rPr>
      <t xml:space="preserve"> «Управление муниципальным имуществом» муниципальной программы Репьевского муниципального района «Муниципальное управление Репьевского муниципального района»</t>
    </r>
  </si>
  <si>
    <t>Выполнение других расходных обязательств в рамках подпрограммы «Управление муниципальным имуществом» муниципальной программы Репьевского муниципального района «Муниципальное управление Репьевского муниципального района»  (Иные бюджетные ассигнования)</t>
  </si>
  <si>
    <r>
      <t>Подпрограмма 1:</t>
    </r>
    <r>
      <rPr>
        <sz val="10"/>
        <color theme="1"/>
        <rFont val="Times New Roman"/>
        <family val="1"/>
        <charset val="204"/>
      </rPr>
      <t xml:space="preserve"> «Повышение энергетической эффективности экономики Репьевского муниципального района и сокращение энергетических издержек в бюджетном секторе на 2020-2028 годы» муниципальной программы Репьевского муниципального района «Энергоэффективность и развитие энергетики»»</t>
    </r>
  </si>
  <si>
    <t>Повышение энергетической эффективности экономики и сокращение энергетических издержек в бюджетном секторе в рамках подпрограммы «Повышение энергетической эффективности экономики Репьевского муниципального района и сокращение энергетических издержек в бюджетном секторе на 2020-2028 годы» муниципальной программы Репьевского муниципального района «Энергоэффективность и развитие энергетики»» (Закупка товаров, работ и услуг для обеспечения государственных (муниципальных) нужд)</t>
  </si>
  <si>
    <t>2020 -2028гг.</t>
  </si>
  <si>
    <r>
      <t>Подпрограмма 1:</t>
    </r>
    <r>
      <rPr>
        <sz val="10"/>
        <color theme="1"/>
        <rFont val="Times New Roman"/>
        <family val="1"/>
        <charset val="204"/>
      </rPr>
      <t xml:space="preserve">  «Управление муниципальными финансами» муниципальной программы Репьевского муниципального района «Управление муниципальными финансами, создание условий для эффективного и ответственного управления муниципальными финансами, повышение устойчивости бюджетов поселений Репьевского муниципального района» </t>
    </r>
  </si>
  <si>
    <r>
      <t>Основное мероприятие 1.3:</t>
    </r>
    <r>
      <rPr>
        <sz val="10"/>
        <color theme="1"/>
        <rFont val="Times New Roman"/>
        <family val="1"/>
        <charset val="204"/>
      </rPr>
      <t xml:space="preserve"> </t>
    </r>
    <r>
      <rPr>
        <b/>
        <sz val="10"/>
        <color theme="1"/>
        <rFont val="Times New Roman"/>
        <family val="1"/>
        <charset val="204"/>
      </rPr>
      <t xml:space="preserve"> «Управление муниципальным долгом Репьевского муниципального района»</t>
    </r>
  </si>
  <si>
    <r>
      <t xml:space="preserve">Основное мероприятие 1.1: </t>
    </r>
    <r>
      <rPr>
        <b/>
        <sz val="10"/>
        <color theme="1"/>
        <rFont val="Times New Roman"/>
        <family val="1"/>
        <charset val="204"/>
      </rPr>
      <t xml:space="preserve"> </t>
    </r>
    <r>
      <rPr>
        <sz val="10"/>
        <color theme="1"/>
        <rFont val="Times New Roman"/>
        <family val="1"/>
        <charset val="204"/>
      </rPr>
      <t>«Реализация мероприятий активной политики занятости населения»</t>
    </r>
  </si>
  <si>
    <r>
      <t>Основное мероприятие 1.2:</t>
    </r>
    <r>
      <rPr>
        <sz val="10"/>
        <color theme="1"/>
        <rFont val="Times New Roman"/>
        <family val="1"/>
        <charset val="204"/>
      </rPr>
      <t xml:space="preserve"> </t>
    </r>
    <r>
      <rPr>
        <b/>
        <sz val="10"/>
        <color theme="1"/>
        <rFont val="Times New Roman"/>
        <family val="1"/>
        <charset val="204"/>
      </rPr>
      <t xml:space="preserve"> «Управление  резервным фондом администрации Репьевского муниципального района и иными средствами на исполнение расходных обязательств муниципального района»</t>
    </r>
  </si>
  <si>
    <r>
      <t xml:space="preserve"> </t>
    </r>
    <r>
      <rPr>
        <b/>
        <u/>
        <sz val="10"/>
        <color theme="1"/>
        <rFont val="Times New Roman"/>
        <family val="1"/>
        <charset val="204"/>
      </rPr>
      <t>Подпрограмма 2:</t>
    </r>
    <r>
      <rPr>
        <sz val="10"/>
        <color theme="1"/>
        <rFont val="Times New Roman"/>
        <family val="1"/>
        <charset val="204"/>
      </rPr>
      <t xml:space="preserve">    "Создание условий для эффективного и ответственного управления муниципальными финансами» муниципальной программы Репьевского муниципального района «Управление муниципальными финансами, создание условий для эффективного и ответственного управления муниципальными финансами, повышение устойчивости бюджетов поселений Репьевского муниципального района"</t>
    </r>
  </si>
  <si>
    <r>
      <t>Подпрограмма 3:</t>
    </r>
    <r>
      <rPr>
        <sz val="10"/>
        <color theme="1"/>
        <rFont val="Times New Roman"/>
        <family val="1"/>
        <charset val="204"/>
      </rPr>
      <t xml:space="preserve"> "Обеспечение реализации муниципальной программы» муниципальной программы Репьевского муниципального района «Управление муниципальными финансами, создание условий для эффективного и ответственного управления муниципальными финансами, повышение устойчивости бюджетов поселений Репьевского муниципального района"</t>
    </r>
  </si>
  <si>
    <t xml:space="preserve"> </t>
  </si>
  <si>
    <t>о ходе реализации муниципальных программ Репьёвского муниципального района (финансирование программ) за 2022 год</t>
  </si>
  <si>
    <t>Выполнение других расходных обязательств в рамках подпрограммы  «Развитие дошкольного и общего образования» муниципальной программы Репьевского муниципального района «Развитие образования» (Иные бюджетные ассигнования)</t>
  </si>
  <si>
    <t>Материально-техническое оснащение муниципальных общеобразовательных организаций в рамках подпрограммы «Развитие дошкольного и общего образования» муниципальной программы Репьевского муниципального района «Развитие образования» (Закупка товаров, работ и услуг для обеспечения государственных (муниципальных) нужд)</t>
  </si>
  <si>
    <r>
      <rPr>
        <b/>
        <u/>
        <sz val="10"/>
        <rFont val="Times New Roman"/>
        <family val="1"/>
        <charset val="204"/>
      </rPr>
      <t>Основное мероприятие 1.4</t>
    </r>
    <r>
      <rPr>
        <b/>
        <sz val="10"/>
        <rFont val="Times New Roman"/>
        <family val="1"/>
        <charset val="204"/>
      </rPr>
      <t xml:space="preserve"> "Финансовое обеспечение выполнения других расходных обязательств"</t>
    </r>
  </si>
  <si>
    <t>Возмещение расходов на размещение и питание граждан РФ, Украины, ДНР, ЛНР, находившихся в пунктах временного размещения и питания, за счет средств резервного фонда Правительства Российской Федерации в рамках подпрограммы «Развитие дошкольного и общего образования» муниципальной программы Репьевского муниципального района «Развитие образования»  (Предоставление субсидий бюджетным, автономным учреждениям и иным некоммерческим организациям)</t>
  </si>
  <si>
    <t>Резервный фонд администрации Репьёвского муниципального района (проведение мероприятий по  размещению и организации жизнеобеспечения граждан РФ, Украины, ДНР, ЛНР, находящихся в пунктах временного размещения и питания ) в рамках подпрограммы «Развитие дошкольного и общего образования» муниципальной программы Репьевского муниципального района «Развитие образования» (Предоставление субсидий бюджетным, автономным учреждениям и иным некоммерческим организациям)</t>
  </si>
  <si>
    <t>1.5 Региональный проект "Патриотическое воспитание граждан Российской Федерации"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</si>
  <si>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в рамках подпрограммы  «Развитие дошкольного и общего образования» муниципальной программы Репьевского муниципального района «Развитие образования»(Расходы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</si>
  <si>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в рамках подпрограммы  «Развитие дошкольного и общего образования» муниципальной программы Репьевского муниципального района «Развитие образования» (Предоставление субсидий бюджетным, автономным учреждениям и иным некоммерческим организациям)</t>
  </si>
  <si>
    <r>
      <t xml:space="preserve">Основное мероприятие 2.1: </t>
    </r>
    <r>
      <rPr>
        <sz val="10"/>
        <color theme="1"/>
        <rFont val="Times New Roman"/>
        <family val="1"/>
        <charset val="204"/>
      </rPr>
      <t>«Выявление и поддержка одаренных детей и талантливой молодежи»</t>
    </r>
  </si>
  <si>
    <t>Оздоровление детей в рамках подпрограммы «Социальная поддержка детей-сирот и детей, нуждающихся в особой защите государства» муниципальной программы  Репьевского муниципального района «Развитие образования» (Социальное обеспечение и иные выплаты населению)</t>
  </si>
  <si>
    <t xml:space="preserve">Организация отдыха и оздоровления детей и молодежи в рамках подпрограммы «Организация отдыха и оздоровления детей и молодежи» муниципальной программы Репьевского муниципального района «Развитие образования» (Предоставление субсидий бюджетным, автономным учреждениям и иным некоммерческим организациям) </t>
  </si>
  <si>
    <r>
      <t xml:space="preserve">Основное мероприятие 4.1: </t>
    </r>
    <r>
      <rPr>
        <sz val="10"/>
        <color theme="1"/>
        <rFont val="Times New Roman"/>
        <family val="1"/>
        <charset val="204"/>
      </rPr>
      <t>«Обеспечение выплат приемной семье на содержание подопечных детей»</t>
    </r>
  </si>
  <si>
    <r>
      <t xml:space="preserve">Основное мероприятие 4.2: </t>
    </r>
    <r>
      <rPr>
        <sz val="10"/>
        <color theme="1"/>
        <rFont val="Times New Roman"/>
        <family val="1"/>
        <charset val="204"/>
      </rPr>
      <t>«Обеспечение выплат семьям опекунов на содержание подопечных детей»</t>
    </r>
  </si>
  <si>
    <r>
      <rPr>
        <b/>
        <u/>
        <sz val="10"/>
        <color theme="1"/>
        <rFont val="Times New Roman"/>
        <family val="1"/>
        <charset val="204"/>
      </rPr>
      <t>Основное мероприятие 4.3:</t>
    </r>
    <r>
      <rPr>
        <sz val="10"/>
        <color theme="1"/>
        <rFont val="Times New Roman"/>
        <family val="1"/>
        <charset val="204"/>
      </rPr>
      <t xml:space="preserve"> «Обеспечение выплаты вознаграждения, причитающегося приемному родителю»</t>
    </r>
  </si>
  <si>
    <r>
      <rPr>
        <b/>
        <u/>
        <sz val="10"/>
        <color theme="1"/>
        <rFont val="Times New Roman"/>
        <family val="1"/>
        <charset val="204"/>
      </rPr>
      <t>Основное мероприятие 4.4</t>
    </r>
    <r>
      <rPr>
        <sz val="10"/>
        <color theme="1"/>
        <rFont val="Times New Roman"/>
        <family val="1"/>
        <charset val="204"/>
      </rPr>
      <t>: «Выполнение переданных полномочий по организации и осуществлению деятельности по опеке и попечительству»</t>
    </r>
  </si>
  <si>
    <r>
      <t>Подпрограмма 2:</t>
    </r>
    <r>
      <rPr>
        <sz val="10"/>
        <color theme="1"/>
        <rFont val="Times New Roman"/>
        <family val="1"/>
        <charset val="204"/>
      </rPr>
      <t xml:space="preserve">  "Создание условий для обеспечения качественными услугами жилищно-коммунального хозяйства населения Репьевского муниципального района  Воронежской области"    </t>
    </r>
  </si>
  <si>
    <r>
      <rPr>
        <b/>
        <u/>
        <sz val="10"/>
        <color theme="1"/>
        <rFont val="Times New Roman"/>
        <family val="1"/>
        <charset val="204"/>
      </rPr>
      <t>Основное мероприятие 2.1</t>
    </r>
    <r>
      <rPr>
        <u/>
        <sz val="10"/>
        <color theme="1"/>
        <rFont val="Times New Roman"/>
        <family val="1"/>
        <charset val="204"/>
      </rPr>
      <t xml:space="preserve"> </t>
    </r>
    <r>
      <rPr>
        <sz val="10"/>
        <color theme="1"/>
        <rFont val="Times New Roman"/>
        <family val="1"/>
        <charset val="204"/>
      </rPr>
      <t>"Приобретение коммунальной специализированной техники"</t>
    </r>
  </si>
  <si>
    <t>Приобретение коммунальной специализированной техники в рамках подпрограммы «Создание условий для обеспечения качественными услугами жилищно-коммунального хозяйства населения Репьевского муниципального района» муниципальной программы Репьевского муниципального района «Обеспечение доступным и комфортным жильем и коммунальными услугами населения Репьевского района»(Закупка товаров, работ и услуг для обеспечения государственных (муниципальных) нужд)</t>
  </si>
  <si>
    <t>Поддержка отрасли культуры в рамках подпрограммы «Искусство и наследие» муниципальной программы Репьевского муниципального района «Развитие культуры» (Закупка товаров, работ и услуг для обеспечения государственных (муниципальных) нужд)</t>
  </si>
  <si>
    <r>
      <t xml:space="preserve">1.3: Региональный проект  </t>
    </r>
    <r>
      <rPr>
        <sz val="10"/>
        <rFont val="Times New Roman"/>
        <family val="1"/>
        <charset val="204"/>
      </rPr>
      <t>«Культурная среда»</t>
    </r>
  </si>
  <si>
    <r>
      <t xml:space="preserve">1.4: Региональный проект </t>
    </r>
    <r>
      <rPr>
        <u/>
        <sz val="10"/>
        <rFont val="Times New Roman"/>
        <family val="1"/>
        <charset val="204"/>
      </rPr>
      <t xml:space="preserve"> </t>
    </r>
    <r>
      <rPr>
        <sz val="10"/>
        <rFont val="Times New Roman"/>
        <family val="1"/>
        <charset val="204"/>
      </rPr>
      <t>«Творческие люди»</t>
    </r>
  </si>
  <si>
    <t>Государственная поддержка отрасли  культуры в рамках подпрограммы «Искусство и наследие» муниципальной программы Репьевского муниципального района «Развитие культуры» (Закупка товаров, работ и услуг для обеспечения государственных (муниципальных) нужд)</t>
  </si>
  <si>
    <t>Государственная поддержка отрасли  культуры в рамках подпрограммы «Искусство и наследие» муниципальной программы Репьевского муниципального района «Развитие культуры» (Социальное обеспечение и иные выплаты населению)</t>
  </si>
  <si>
    <r>
      <rPr>
        <b/>
        <u/>
        <sz val="10"/>
        <rFont val="Times New Roman"/>
        <family val="1"/>
        <charset val="204"/>
      </rPr>
      <t xml:space="preserve">3.2: Региональный проект </t>
    </r>
    <r>
      <rPr>
        <sz val="10"/>
        <rFont val="Times New Roman"/>
        <family val="1"/>
        <charset val="204"/>
      </rPr>
      <t>"Культурная среда"</t>
    </r>
  </si>
  <si>
    <t>Оснащение образовательных учреждений в сфере культуры музыкальными инструментами, оборудованием и учебными материалами  в рамках подпрограммы «Образование» муниципальной программы Репьевского муниципального района «Развитие культуры» (Закупка товаров, работ и услуг для обеспечения государственных (муниципальных) нужд)</t>
  </si>
  <si>
    <t>Государственная поддержка отрасли  культуры  в рамках подпрограммы «Развитие культуры » муниципальной программы Репьевского муниципального района «Развитие культуры»(Социальное обеспечение и иные выплаты населению)</t>
  </si>
  <si>
    <r>
      <rPr>
        <b/>
        <u/>
        <sz val="10"/>
        <rFont val="Times New Roman"/>
        <family val="1"/>
        <charset val="204"/>
      </rPr>
      <t xml:space="preserve">3.3: Региональный проект </t>
    </r>
    <r>
      <rPr>
        <sz val="10"/>
        <rFont val="Times New Roman"/>
        <family val="1"/>
        <charset val="204"/>
      </rPr>
      <t>"Творческие люди"</t>
    </r>
  </si>
  <si>
    <t>Реализация подпрограммы «Развитие сельской культуры Репьевского муниципального района на 2020-2028 годы» муниципальной программы Репьевского муниципального района «Развитие культуры»(Иные бюджетные ассигнования)</t>
  </si>
  <si>
    <t>Реализация мероприятий областной адресной программы капитального ремонта  в рамках подпрограммы «Развитие сельской культуры Репьевского муниципального района на 2020-2028 годы» муниципальной программы Репьевского муниципального района «Развитие культуры» (Закупка товаров, работ и услуг для обеспечения государственных (муниципальных) нужд)</t>
  </si>
  <si>
    <t>Реализация мероприятий по созданию условий для развития физической культуры и массового спорта в рамках подпрограммы  «Организация и проведение физкультурных и спортивных мероприятий» муниципальной программы Репьевского муниципального района «Развитие физической культуры и спорта»(Расходы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</si>
  <si>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Реализация мероприятий по созданию условий для развития физической культуры и массового спорта в рамках подпрограммы  «Организация и проведение физкультурных и спортивных мероприятий» муниципальной программы Репьевского муниципального района «Развитие физической культуры и спорта» (Закупка товаров, работ и услуг для обеспечения государственных (муниципальных) нужд)</t>
  </si>
  <si>
    <t>Мероприятия в области физической культуры и спорта в рамках подпрограммы  «Организация и проведение физкультурных и спортивных мероприятий» муниципальной программы Репьевского муниципального района «Развитие физической культуры и спорта»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</si>
  <si>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rPr>
        <b/>
        <u/>
        <sz val="10"/>
        <color theme="1"/>
        <rFont val="Times New Roman"/>
        <family val="1"/>
        <charset val="204"/>
      </rPr>
      <t>Основное мероприятие 1.3</t>
    </r>
    <r>
      <rPr>
        <b/>
        <sz val="10"/>
        <color theme="1"/>
        <rFont val="Times New Roman"/>
        <family val="1"/>
        <charset val="204"/>
      </rPr>
      <t xml:space="preserve"> </t>
    </r>
    <r>
      <rPr>
        <sz val="10"/>
        <color theme="1"/>
        <rFont val="Times New Roman"/>
        <family val="1"/>
        <charset val="204"/>
      </rPr>
      <t xml:space="preserve"> "Финансовое обеспечение выполнения других расходных обязательств"</t>
    </r>
  </si>
  <si>
    <t>Возмещение расходов на размещение и питание граждан РФ, Украины, ДНР, ЛНР, находившихся в пунктах временного размещения и питания, за счет средств резервного фонда Правительства Российской Федерации в рамках подпрограммы  «Организация и проведение физкультурных и спортивных мероприятий» муниципальной программы Репьевского муниципального района «Развитие физической культуры и спорта» (Закупка товаров, работ и услуг для обеспечения государственных (муниципальных) нужд)</t>
  </si>
  <si>
    <t>Резервный фонд администрации Репьёвского муниципального района (проведение мероприятий по  размещению и организации жизнеобеспечения граждан РФ, Украины, ДНР, ЛНР, находящихся в пунктах временного размещения и питания )в рамках подпрограммы  «Организация и проведение физкультурных и спортивных мероприятий» муниципальной программы Репьевского муниципального района «Развитие физической культуры и спорта» (Закупка товаров, работ и услуг для обеспечения государственных (муниципальных) нужд</t>
  </si>
  <si>
    <t>Выполнение других расходных обязательств в рамках подпрограммы «Муниципальное управление » муниципальной программы Репьевского муниципального района «Муниципальное управление Репьевского муниципального района» (Закупка товаров, работ и услуг для обеспечения государственных (муниципальных) нужд)</t>
  </si>
  <si>
    <t>Осуществление полномочий по составлению списков кандидатов в присяжные заседатели федеральных судов общей юрисдикции в Российской Федерации в рамках подпрограммы «Муниципальное управление» муниципальной программы Репьевского муниципального района «Муниципальное управление Репьевского  муниципального района» (Закупка товаров, работ и услуг для обеспечения государственных (муниципальных) нужд)</t>
  </si>
  <si>
    <r>
      <t>Основное мероприятие 1.5:</t>
    </r>
    <r>
      <rPr>
        <sz val="10"/>
        <color theme="1"/>
        <rFont val="Times New Roman"/>
        <family val="1"/>
        <charset val="204"/>
      </rPr>
      <t xml:space="preserve"> «Осуществление полномочий по составлению  списков кандидатов в присяжные заседатели федеральных судов общей юрисдикции в Российской Федерации»</t>
    </r>
  </si>
  <si>
    <r>
      <t xml:space="preserve">Основное мероприятие 1.6: </t>
    </r>
    <r>
      <rPr>
        <sz val="10"/>
        <color theme="1"/>
        <rFont val="Times New Roman"/>
        <family val="1"/>
        <charset val="204"/>
      </rPr>
      <t>Осуществление государственных полномочий по созданию и организации деятельности комиссий по делам несовершеннолетних и защите их прав</t>
    </r>
  </si>
  <si>
    <t>Создание и организация деятельности комиссий по делам несовершеннолетних и защите их прав в рамках подпрограммы «Муниципальное управление» муниципальной программы Репьевского муниципального района «Муниципальное управление Репьевского муниципального района» (Закупка товаров, работ и услуг для обеспечения государственных (муниципальных) нужд)</t>
  </si>
  <si>
    <t>Организация перевозок пассажиров автомобильным транспортом общего пользования по муниципальным маршрутам регулярных перевозок по регулируемым тарифам в рамках  подпрограммы «Управление муниципальным имуществом» муниципальной программы Репьевского муниципального района «Муниципальное управление Репьевского муниципального района» (Закупка товаров, работ и услуг для обеспечения государственных (муниципальных) нужд)</t>
  </si>
  <si>
    <t>Выполнение других расходных обязательств в рамках подпрограммы «Управление муниципальным имуществом» муниципальной программы Репьевского муниципального района «Муниципальное управление Репьевского муниципального района» (Социальное обеспечение и иные выплаты населению)</t>
  </si>
  <si>
    <t>Оказание мер государственной поддержки организациям и индивидуальным предпринимателям, осуществляющим деятельность по перевозке пассажиров автомобильным транспортом общего пользования  в рамках  подпрограммы «Управление муниципальным имуществом» муниципальной программы Репьевского муниципального района «Муниципальное управление Репьевского муниципального района» (Закупка товаров, работ и услуг для обеспечения государственных (муниципальных) нужд)</t>
  </si>
  <si>
    <r>
      <t>Основное мероприятие 2.1:</t>
    </r>
    <r>
      <rPr>
        <sz val="10"/>
        <color theme="1"/>
        <rFont val="Times New Roman"/>
        <family val="1"/>
        <charset val="204"/>
      </rPr>
      <t xml:space="preserve"> Выравнивание бюджетной обеспеченности муниципальных образований </t>
    </r>
  </si>
  <si>
    <t>Дотации бюджетам сельских поселений на выравнивание бюджетной обеспеченности из бюджета субъекта Российской Федерации в рамках подпрограммы «Создание условий для эффективного и ответственного управления муниципальными финансами» муниципальной программы Репьевского муниципального района «Управление муниципальными финансами, создание условий для эффективного и ответственного управления муниципальными финансами, повышение устойчивости бюджетов поселений Репьевского  муниципального района» (Межбюджетные трансферты)</t>
  </si>
  <si>
    <r>
      <t>Основное мероприятие 2.2:</t>
    </r>
    <r>
      <rPr>
        <sz val="10"/>
        <color theme="1"/>
        <rFont val="Times New Roman"/>
        <family val="1"/>
        <charset val="204"/>
      </rPr>
      <t xml:space="preserve"> Энергосбережение и повышение энергетической эффективности в системе наружного освещения</t>
    </r>
  </si>
  <si>
    <t>Субсидии бюджетам сельских поселений на софинансирование расходных обязательств  в сфере модернизации уличного освещения в рамках подпрограммы «Создание условий для эффективного и ответственного управления муниципальными финансами» муниципальной программы Репьевского муниципального района «Управление муниципальными финансами, создание условий для эффективного и ответственного управления муниципальными финансами, повышение устойчивости бюджетов поселений Репьевского  муниципального района» (Межбюджетные трансферты)</t>
  </si>
  <si>
    <t xml:space="preserve">Иные межбюджетные трансферты бюджетам сельских поселений на приобретение служебного автотранспорта органам местного самоуправления поселений </t>
  </si>
  <si>
    <t xml:space="preserve">Прочие межбюджетные трансферты, передаваемые бюджетам сельских поселений на поощрение  сельских поселений по результатам оценки эффективности их деятельности  </t>
  </si>
  <si>
    <r>
      <t xml:space="preserve">Основное мероприятие 2.3: </t>
    </r>
    <r>
      <rPr>
        <sz val="10"/>
        <color theme="1"/>
        <rFont val="Times New Roman"/>
        <family val="1"/>
        <charset val="204"/>
      </rPr>
      <t xml:space="preserve"> Поведение мониторинга  и оценки эффективности развития муниципальных образований</t>
    </r>
  </si>
  <si>
    <r>
      <t xml:space="preserve">Основное мероприятие 2.4: </t>
    </r>
    <r>
      <rPr>
        <sz val="10"/>
        <color theme="1"/>
        <rFont val="Times New Roman"/>
        <family val="1"/>
        <charset val="204"/>
      </rPr>
      <t>Резервный фонд правительства Воронежской области (финансовое обеспечение непредвиденных расходов)</t>
    </r>
  </si>
  <si>
    <t xml:space="preserve">Иные межбюджетные трансферты бюджетам сельских поселений за счет резервного фонда правительства ВО(оплата социально-значимых мероприятий)  </t>
  </si>
  <si>
    <r>
      <t xml:space="preserve">Основное мероприятие 2.5:  </t>
    </r>
    <r>
      <rPr>
        <sz val="10"/>
        <color theme="1"/>
        <rFont val="Times New Roman"/>
        <family val="1"/>
        <charset val="204"/>
      </rPr>
      <t>«Строительство систем водоснабжения и водоотведения Воронежской области»</t>
    </r>
  </si>
  <si>
    <r>
      <t xml:space="preserve">Основное мероприятие 2.6:  </t>
    </r>
    <r>
      <rPr>
        <sz val="10"/>
        <color theme="1"/>
        <rFont val="Times New Roman"/>
        <family val="1"/>
        <charset val="204"/>
      </rPr>
      <t>"Финансовое обеспечение выполнения других расходных обязательств"</t>
    </r>
  </si>
  <si>
    <t xml:space="preserve">Иные межбюджетные трансферты на возмещение расходов на размещение и питание граждан РФ, Украины, ДНР, ЛНР, находившихся в пунктах временного размещения и питания, за счет средств резервного фонда Правительства Российской Федерации  </t>
  </si>
  <si>
    <r>
      <t xml:space="preserve">Основное мероприятие 2.7: </t>
    </r>
    <r>
      <rPr>
        <sz val="10"/>
        <color theme="1"/>
        <rFont val="Times New Roman"/>
        <family val="1"/>
        <charset val="204"/>
      </rPr>
      <t xml:space="preserve"> "Благоустройство территорий муниципальных образований"</t>
    </r>
  </si>
  <si>
    <t xml:space="preserve">Субсидии бюджетам сельских поселений на обеспечение комплексного развития сельских территорий </t>
  </si>
  <si>
    <r>
      <t>Основное мероприятие 2.8:</t>
    </r>
    <r>
      <rPr>
        <sz val="10"/>
        <color theme="1"/>
        <rFont val="Times New Roman"/>
        <family val="1"/>
        <charset val="204"/>
      </rPr>
      <t xml:space="preserve"> "Софинансирование приоритетных социально значимых расходов местных бюджетов"</t>
    </r>
  </si>
  <si>
    <t xml:space="preserve">Прочие межбюджетные трансферты, передаваемые бюджетам сельских поселений на предоставление финансовой поддержки поселениям </t>
  </si>
  <si>
    <r>
      <t>Основное мероприятие 2.9:</t>
    </r>
    <r>
      <rPr>
        <sz val="10"/>
        <color theme="1"/>
        <rFont val="Times New Roman"/>
        <family val="1"/>
        <charset val="204"/>
      </rPr>
      <t xml:space="preserve">  «Организация системы раздельного накопления твердых коммунальных отходов»</t>
    </r>
  </si>
  <si>
    <t>Субсидии бюджетам сельских поселений  на обеспечение мероприятий по организации системы раздельного накопления твердых коммунальных отходов</t>
  </si>
  <si>
    <t xml:space="preserve">Расходы на обеспечение функций органов местного самоуправления </t>
  </si>
  <si>
    <t>1. «Доля детей в возрасте 1 - 6 лет, получающих дошкольную образовательную услугу и (или) услугу по их содержанию в муниципальных дошкольных образовательных учреждениях, в общей численности детей в возрасте 1 - 6 лет»</t>
  </si>
  <si>
    <t>«Доля детей в возрасте 1 - 6 лет, состоящих на учете для определения в муниципальные дошкольные образовательные учреждения, в общей численности детей в возрасте 1 - 6 лет»</t>
  </si>
  <si>
    <t>«Доля муниципальных дошкольных образовательных учреждений, здания которых находятся в аварийном состоянии или требуют капитального ремонта, в общем числе муниципальных дошкольных образовательных учреждений»</t>
  </si>
  <si>
    <t>«Доля выпускников муниципальных общеобразовательных учреждений, не получивших аттестат о среднем (полном) образовании, в общей численности выпускников муниципальных общеобразовательных учреждений»</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</si>
  <si>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t>
  </si>
  <si>
    <t>«Отношение средней заработной платы педагогических работников муниципальных образовательных организаций общего образования к среднемесячному доходу от трудовой деятельности в регионе»</t>
  </si>
  <si>
    <t>«Удельный вес численности обучающихся по основным образовательным программам начального общего, основного общего и среднего общего образования, участвующих в олимпиадах и конкурсах различного уровня, в общей численности обучающихся по основным образовательным программам начального общего, основного общего и среднего общего образования»</t>
  </si>
  <si>
    <t>Показатель (индикатор) 2.1.1. «Доля детей в возрасте 5 - 18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t>
  </si>
  <si>
    <t>«Доля детей возрасте от 14 до 18 лет, принявших участие в мероприятиях по подготовке к службе в Вооруженных Силах Российской Федерации, в общей численности обучающихся муниципального района»</t>
  </si>
  <si>
    <t>Доля оздоровленных детей к общей численности детей школьного возраста в муниципальном образовании»</t>
  </si>
  <si>
    <t>«Доля детей, оставшихся без попечения родителей, устроенных в семьи граждан не родственников (в приемные семьи, на усыновление (удочерение), охваченных другими формами семейного устройства (семейные детские дома, патронатные семьи), находящихся в государственных(муниципальных) учреждениях всех типов)»</t>
  </si>
  <si>
    <t>«Доля лиц, получающих выплату семьям опекунов на содержание подопечных детей»</t>
  </si>
  <si>
    <t>«Доля лиц, получающих единовременные выплаты, причитающиеся приемному родителю»</t>
  </si>
  <si>
    <t>«Доля лиц, получающих выплаты вознаграждения, причитающегося приемному родителю»</t>
  </si>
  <si>
    <t>«Доля детей, оставшихся без попечения родителей, переданных на воспитание в семьи граждан Российской Федерации, постоянно проживающих на территории Российской Федерации (на усыновление (удочерение) и под опеку (попечительство)»</t>
  </si>
  <si>
    <t>Удельный вес введенной общей площади жилых домов по отношению к общей площади жилищного фонда</t>
  </si>
  <si>
    <t>Количество приобретенной коммунальной техники</t>
  </si>
  <si>
    <t xml:space="preserve">1. Количество мероприятий в области физической культуры и спорта </t>
  </si>
  <si>
    <t>2. Доля населения, систематически занимающихся физической культурой и спортом</t>
  </si>
  <si>
    <t>Количество предоставленных услуг, %</t>
  </si>
  <si>
    <t>Количество субъектов малого и среднего предпринимательства</t>
  </si>
  <si>
    <t xml:space="preserve">Количество вновь созданных рабочих мест </t>
  </si>
  <si>
    <t>Среднесписочная численность работников малых и средних предприятий</t>
  </si>
  <si>
    <t xml:space="preserve">Экономия тепловой энергии в натуральном выражении </t>
  </si>
  <si>
    <t xml:space="preserve">Экономия тепловой энергии в стоимостном выражении </t>
  </si>
  <si>
    <t xml:space="preserve">Доля освоения средств субвенций на материально-техническое обеспечение из общих средств субвенции, % </t>
  </si>
  <si>
    <t>Число рассмотренных административной комиссией протоколов об административных правонарушениях</t>
  </si>
  <si>
    <t>Количество проведенных заседаний комиссией</t>
  </si>
  <si>
    <t>Доля обоснованных жалоб (обращений) граждан о нарушении порядка работы с документами, от общего числа поступивших жалоб</t>
  </si>
  <si>
    <t>Доля исправного оборудования, программного обеспечения</t>
  </si>
  <si>
    <t>Отношение объема муниципального долга к годовому объему доходов бюджета без учета утвержденного объема безвозмездных поступлений</t>
  </si>
  <si>
    <t>не более 50</t>
  </si>
  <si>
    <t>Доля расходов на обслуживание муниципального долга в общем объеме расходов бюджета за исключением расходов, осуществляемых за счет субвенций</t>
  </si>
  <si>
    <t>не более 15%</t>
  </si>
  <si>
    <t>Соблюдение порядка и сроков разработки проекта бюджета муниципального района, установленных бюджетным законодательством и нормативными правовыми актами органов местного самоуправления</t>
  </si>
  <si>
    <t>Проведение публичных слушаний по проекту бюджета муниципального района на очередной финансовый год и по годовому отчету об исполнении бюджета муниципального района</t>
  </si>
  <si>
    <t>до начала очередного финансового года</t>
  </si>
  <si>
    <t>Объем просроченной задолженности по долговым обязательствам муниципального района</t>
  </si>
  <si>
    <t xml:space="preserve">Создание районного фонда финансовой поддержки поселений за счет собственных доходов бюджета муниципального района для обеспечения выравнивания бюджетной обеспеченности поселений. Общий объем дотаций на выравнивание бюджетной обеспеченности поселений из бюджета муниципального района обеспечить в размере не менее 3% налоговых и неналоговых доходов муниципального района, да/нет </t>
  </si>
  <si>
    <t xml:space="preserve">да </t>
  </si>
  <si>
    <t>Прирост протяженности автомобильных дорог общего пользования муниципального значения, соответствующих нормативным требованиям к транспортно-эксплуатационным показателям (км)</t>
  </si>
  <si>
    <t>Общая протяженность автомобильных дорог общего пользования местного значения, соответствующих нормативным требованиям к транспортно-эксплуатационным показателям, на 31 декабря отчетного года км)</t>
  </si>
  <si>
    <t>Доля протяженности автомобильных дорог общего пользования местного значения на территории Воронежской области, соответствующих нормативным требованиям к транспортно-эксплуатационным показателям, на 31 декабря отчетного года</t>
  </si>
  <si>
    <t>Количество проведенных общественных акций и мероприятий</t>
  </si>
  <si>
    <t>Количество граждан, принимающих участие в деятельности социально ориентированных некоммерческих организаций</t>
  </si>
  <si>
    <t>Увеличение количества библиотек, подключенных к сети «Интернет».</t>
  </si>
  <si>
    <t>Сохранение, возрождение и развитие народных художественных промыслов и ремесел</t>
  </si>
  <si>
    <t xml:space="preserve">1.  Динамика примерных (индикативных) значений соотношения средней заработной платы работников МКУДО «Репьёвская ДШИ» и средней заработной платы, установленной в Воронежской области, %                                                             </t>
  </si>
  <si>
    <t>Количество преподавателей, прошедших курсы повышения квалификации, чел.</t>
  </si>
  <si>
    <t>Количество обучающихся в ДШИ, чел.</t>
  </si>
  <si>
    <t>Увеличение доли обучающихся, привлекаемых к участию в творческих мероприятиях, в общем количестве обучающихся ДШИ, %</t>
  </si>
  <si>
    <t>Рост клубных формирований и участников в них</t>
  </si>
  <si>
    <t>121/1180</t>
  </si>
  <si>
    <t>115/1149</t>
  </si>
  <si>
    <t>Увеличение количества детей, подростков, занимающихся в творческих объединениях, клубах по интересам 47/435 , до 50/440чел;</t>
  </si>
  <si>
    <t>50/440</t>
  </si>
  <si>
    <t>2. Модернизация материально-технической базы учреждений культуры Репьевского района (%)</t>
  </si>
  <si>
    <t xml:space="preserve">1.  Развитие традиционного народного творчества, проведение фестивалей, конкурсов, концертов (%)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</si>
</sst>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3" x14ac:knownFonts="1">
    <font>
      <sz val="11"/>
      <color theme="1"/>
      <name val="Calibri"/>
      <family val="2"/>
      <charset val="204"/>
      <scheme val="minor"/>
    </font>
    <font>
      <sz val="10"/>
      <color theme="1"/>
      <name val="Times New Roman"/>
      <family val="1"/>
      <charset val="204"/>
    </font>
    <font>
      <b/>
      <sz val="12"/>
      <color theme="1"/>
      <name val="Times New Roman"/>
      <family val="1"/>
      <charset val="204"/>
    </font>
    <font>
      <b/>
      <sz val="10"/>
      <color theme="1"/>
      <name val="Times New Roman"/>
      <family val="1"/>
      <charset val="204"/>
    </font>
    <font>
      <b/>
      <sz val="10"/>
      <color rgb="FF000000"/>
      <name val="Times New Roman"/>
      <family val="1"/>
      <charset val="204"/>
    </font>
    <font>
      <sz val="10"/>
      <color rgb="FF000000"/>
      <name val="Times New Roman"/>
      <family val="1"/>
      <charset val="204"/>
    </font>
    <font>
      <b/>
      <u/>
      <sz val="10"/>
      <color theme="1"/>
      <name val="Times New Roman"/>
      <family val="1"/>
      <charset val="204"/>
    </font>
    <font>
      <b/>
      <u/>
      <sz val="10"/>
      <color rgb="FF000000"/>
      <name val="Times New Roman"/>
      <family val="1"/>
      <charset val="204"/>
    </font>
    <font>
      <sz val="10"/>
      <color theme="1"/>
      <name val="Calibri"/>
      <family val="2"/>
      <charset val="204"/>
      <scheme val="minor"/>
    </font>
    <font>
      <sz val="10"/>
      <name val="Times New Roman"/>
      <family val="1"/>
      <charset val="204"/>
    </font>
    <font>
      <sz val="12"/>
      <color theme="1"/>
      <name val="Times New Roman"/>
      <family val="1"/>
      <charset val="204"/>
    </font>
    <font>
      <b/>
      <sz val="10"/>
      <name val="Times New Roman"/>
      <family val="1"/>
      <charset val="204"/>
    </font>
    <font>
      <b/>
      <sz val="9"/>
      <color theme="1"/>
      <name val="Times New Roman"/>
      <family val="1"/>
      <charset val="204"/>
    </font>
    <font>
      <b/>
      <u/>
      <sz val="10"/>
      <name val="Times New Roman"/>
      <family val="1"/>
      <charset val="204"/>
    </font>
    <font>
      <b/>
      <sz val="11"/>
      <color theme="1"/>
      <name val="Times New Roman"/>
      <family val="1"/>
      <charset val="204"/>
    </font>
    <font>
      <sz val="10"/>
      <color rgb="FFFF0000"/>
      <name val="Times New Roman"/>
      <family val="1"/>
      <charset val="204"/>
    </font>
    <font>
      <b/>
      <sz val="10"/>
      <color rgb="FFFF0000"/>
      <name val="Times New Roman"/>
      <family val="1"/>
      <charset val="204"/>
    </font>
    <font>
      <sz val="10"/>
      <color theme="0"/>
      <name val="Times New Roman"/>
      <family val="1"/>
      <charset val="204"/>
    </font>
    <font>
      <sz val="11"/>
      <color theme="1"/>
      <name val="Times New Roman"/>
      <family val="1"/>
      <charset val="204"/>
    </font>
    <font>
      <b/>
      <sz val="11"/>
      <color theme="1"/>
      <name val="Calibri"/>
      <family val="2"/>
      <charset val="204"/>
      <scheme val="minor"/>
    </font>
    <font>
      <u/>
      <sz val="10"/>
      <name val="Times New Roman"/>
      <family val="1"/>
      <charset val="204"/>
    </font>
    <font>
      <u/>
      <sz val="10"/>
      <color theme="1"/>
      <name val="Times New Roman"/>
      <family val="1"/>
      <charset val="204"/>
    </font>
    <font>
      <sz val="9"/>
      <color theme="1"/>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1">
    <xf numFmtId="0" fontId="0" fillId="0" borderId="0"/>
  </cellStyleXfs>
  <cellXfs count="596">
    <xf numFmtId="0" fontId="0" fillId="0" borderId="0" xfId="0"/>
    <xf numFmtId="0" fontId="0" fillId="0" borderId="0" xfId="0" applyBorder="1"/>
    <xf numFmtId="0" fontId="1" fillId="0" borderId="1" xfId="0" applyFont="1" applyBorder="1" applyAlignment="1">
      <alignment horizontal="center" vertical="center" wrapText="1"/>
    </xf>
    <xf numFmtId="0" fontId="1" fillId="0" borderId="1" xfId="0" applyFont="1" applyBorder="1" applyAlignment="1">
      <alignment vertical="center" wrapText="1"/>
    </xf>
    <xf numFmtId="3" fontId="1" fillId="0" borderId="1" xfId="0" applyNumberFormat="1" applyFont="1" applyBorder="1" applyAlignment="1">
      <alignment horizontal="right" vertical="top" wrapText="1"/>
    </xf>
    <xf numFmtId="3" fontId="1" fillId="0" borderId="1" xfId="0" applyNumberFormat="1" applyFont="1" applyBorder="1" applyAlignment="1">
      <alignment horizontal="center" vertical="center" wrapText="1"/>
    </xf>
    <xf numFmtId="0" fontId="0" fillId="0" borderId="0" xfId="0" applyBorder="1" applyAlignment="1">
      <alignment horizontal="center" vertical="center"/>
    </xf>
    <xf numFmtId="164" fontId="1" fillId="0" borderId="1" xfId="0" applyNumberFormat="1" applyFont="1" applyBorder="1" applyAlignment="1">
      <alignment horizontal="center" vertical="center" wrapText="1"/>
    </xf>
    <xf numFmtId="3" fontId="1" fillId="0" borderId="1" xfId="0" applyNumberFormat="1" applyFont="1" applyBorder="1" applyAlignment="1">
      <alignment horizontal="center" vertical="top" wrapText="1"/>
    </xf>
    <xf numFmtId="0" fontId="8" fillId="0" borderId="0" xfId="0" applyFont="1" applyBorder="1"/>
    <xf numFmtId="1" fontId="1" fillId="0" borderId="1" xfId="0" applyNumberFormat="1"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2" fillId="3" borderId="1" xfId="0" applyFont="1" applyFill="1" applyBorder="1" applyAlignment="1">
      <alignment vertical="center" wrapText="1"/>
    </xf>
    <xf numFmtId="0" fontId="3" fillId="3" borderId="1" xfId="0" applyFont="1" applyFill="1" applyBorder="1" applyAlignment="1">
      <alignment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49" fontId="9" fillId="2" borderId="1" xfId="0" applyNumberFormat="1" applyFont="1" applyFill="1" applyBorder="1" applyAlignment="1">
      <alignment horizontal="left" vertical="top" wrapText="1"/>
    </xf>
    <xf numFmtId="0" fontId="5" fillId="4" borderId="1" xfId="0" applyFont="1" applyFill="1" applyBorder="1" applyAlignment="1">
      <alignment horizontal="left" vertical="top" wrapText="1"/>
    </xf>
    <xf numFmtId="0" fontId="5" fillId="4" borderId="1" xfId="0" applyFont="1" applyFill="1" applyBorder="1" applyAlignment="1">
      <alignment vertical="top" wrapText="1"/>
    </xf>
    <xf numFmtId="1" fontId="5" fillId="4" borderId="1" xfId="0" applyNumberFormat="1" applyFont="1" applyFill="1" applyBorder="1" applyAlignment="1">
      <alignment horizontal="center" vertical="top" wrapText="1"/>
    </xf>
    <xf numFmtId="3" fontId="1" fillId="4" borderId="1" xfId="0" applyNumberFormat="1" applyFont="1" applyFill="1" applyBorder="1" applyAlignment="1">
      <alignment horizontal="left" vertical="top" wrapText="1"/>
    </xf>
    <xf numFmtId="3" fontId="3" fillId="5" borderId="1" xfId="0" applyNumberFormat="1" applyFont="1" applyFill="1" applyBorder="1" applyAlignment="1">
      <alignment horizontal="left" vertical="top" wrapText="1"/>
    </xf>
    <xf numFmtId="0" fontId="4" fillId="5" borderId="1" xfId="0" applyFont="1" applyFill="1" applyBorder="1" applyAlignment="1">
      <alignment horizontal="left" vertical="top" wrapText="1"/>
    </xf>
    <xf numFmtId="0" fontId="4" fillId="5" borderId="1" xfId="0" applyFont="1" applyFill="1" applyBorder="1" applyAlignment="1">
      <alignment vertical="top" wrapText="1"/>
    </xf>
    <xf numFmtId="1" fontId="4" fillId="5" borderId="1" xfId="0" applyNumberFormat="1" applyFont="1" applyFill="1" applyBorder="1" applyAlignment="1">
      <alignment horizontal="center" vertical="top" wrapText="1"/>
    </xf>
    <xf numFmtId="1" fontId="1" fillId="4" borderId="1" xfId="0" applyNumberFormat="1" applyFont="1" applyFill="1" applyBorder="1" applyAlignment="1">
      <alignment horizontal="center" vertical="top" wrapText="1"/>
    </xf>
    <xf numFmtId="0" fontId="1" fillId="5" borderId="4" xfId="0" applyFont="1" applyFill="1" applyBorder="1" applyAlignment="1">
      <alignment vertical="top" wrapText="1"/>
    </xf>
    <xf numFmtId="0" fontId="1" fillId="5" borderId="1" xfId="0" applyFont="1" applyFill="1" applyBorder="1" applyAlignment="1">
      <alignment vertical="top" wrapText="1"/>
    </xf>
    <xf numFmtId="0" fontId="1" fillId="5" borderId="1" xfId="0" applyFont="1" applyFill="1" applyBorder="1" applyAlignment="1">
      <alignment horizontal="center" vertical="top" wrapText="1"/>
    </xf>
    <xf numFmtId="1" fontId="1" fillId="5" borderId="1" xfId="0" applyNumberFormat="1" applyFont="1" applyFill="1" applyBorder="1" applyAlignment="1">
      <alignment horizontal="center" vertical="top" wrapText="1"/>
    </xf>
    <xf numFmtId="165" fontId="1" fillId="5" borderId="1" xfId="0" applyNumberFormat="1" applyFont="1" applyFill="1" applyBorder="1" applyAlignment="1">
      <alignment horizontal="center" vertical="top" wrapText="1"/>
    </xf>
    <xf numFmtId="0" fontId="4" fillId="5" borderId="6" xfId="0" applyFont="1" applyFill="1" applyBorder="1" applyAlignment="1">
      <alignment vertical="top" wrapText="1"/>
    </xf>
    <xf numFmtId="1" fontId="3" fillId="5" borderId="3" xfId="0" applyNumberFormat="1" applyFont="1" applyFill="1" applyBorder="1" applyAlignment="1">
      <alignment horizontal="center" vertical="top" wrapText="1"/>
    </xf>
    <xf numFmtId="0" fontId="9" fillId="0" borderId="1" xfId="0" applyFont="1" applyBorder="1" applyAlignment="1">
      <alignment vertical="top" wrapText="1"/>
    </xf>
    <xf numFmtId="3" fontId="9" fillId="0" borderId="1" xfId="0" applyNumberFormat="1" applyFont="1" applyBorder="1" applyAlignment="1">
      <alignment horizontal="center" vertical="top" wrapText="1"/>
    </xf>
    <xf numFmtId="1" fontId="12" fillId="3" borderId="1" xfId="0" applyNumberFormat="1" applyFont="1" applyFill="1" applyBorder="1" applyAlignment="1">
      <alignment horizontal="center" vertical="center" wrapText="1"/>
    </xf>
    <xf numFmtId="1" fontId="12" fillId="3" borderId="1" xfId="0" applyNumberFormat="1" applyFont="1" applyFill="1" applyBorder="1" applyAlignment="1">
      <alignment horizontal="right" vertical="top" wrapText="1"/>
    </xf>
    <xf numFmtId="1" fontId="3" fillId="3"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1" fontId="12" fillId="4" borderId="1" xfId="0" applyNumberFormat="1" applyFont="1" applyFill="1" applyBorder="1" applyAlignment="1">
      <alignment horizontal="center" vertical="center" wrapText="1"/>
    </xf>
    <xf numFmtId="1" fontId="12" fillId="5" borderId="1" xfId="0" applyNumberFormat="1" applyFont="1" applyFill="1" applyBorder="1" applyAlignment="1">
      <alignment horizontal="center" vertical="center" wrapText="1"/>
    </xf>
    <xf numFmtId="0" fontId="6" fillId="2" borderId="1" xfId="0" applyFont="1" applyFill="1" applyBorder="1" applyAlignment="1">
      <alignment vertical="top" wrapText="1"/>
    </xf>
    <xf numFmtId="3" fontId="1" fillId="0" borderId="1" xfId="0" applyNumberFormat="1" applyFont="1" applyBorder="1" applyAlignment="1">
      <alignment horizontal="center" vertical="top" wrapText="1"/>
    </xf>
    <xf numFmtId="0" fontId="6" fillId="4" borderId="1" xfId="0" applyFont="1" applyFill="1" applyBorder="1" applyAlignment="1">
      <alignment horizontal="left" vertical="top" wrapText="1"/>
    </xf>
    <xf numFmtId="1" fontId="1" fillId="2" borderId="1" xfId="0" applyNumberFormat="1" applyFont="1" applyFill="1" applyBorder="1" applyAlignment="1">
      <alignment horizontal="center" vertical="top" wrapText="1"/>
    </xf>
    <xf numFmtId="0" fontId="4" fillId="5" borderId="1" xfId="0" applyFont="1" applyFill="1" applyBorder="1" applyAlignment="1">
      <alignment vertical="top" wrapText="1"/>
    </xf>
    <xf numFmtId="0" fontId="3" fillId="5" borderId="1" xfId="0" applyFont="1" applyFill="1" applyBorder="1" applyAlignment="1">
      <alignment vertical="top" wrapText="1"/>
    </xf>
    <xf numFmtId="0" fontId="1" fillId="0" borderId="1" xfId="0" applyFont="1" applyBorder="1" applyAlignment="1">
      <alignment vertical="top" wrapText="1"/>
    </xf>
    <xf numFmtId="165" fontId="5" fillId="4" borderId="1" xfId="0" applyNumberFormat="1" applyFont="1" applyFill="1" applyBorder="1" applyAlignment="1">
      <alignment horizontal="center" vertical="top" wrapText="1"/>
    </xf>
    <xf numFmtId="0" fontId="9" fillId="2" borderId="1" xfId="0" applyFont="1" applyFill="1" applyBorder="1" applyAlignment="1">
      <alignment vertical="top" wrapText="1"/>
    </xf>
    <xf numFmtId="165" fontId="0" fillId="0" borderId="0" xfId="0" applyNumberFormat="1" applyBorder="1"/>
    <xf numFmtId="0" fontId="9" fillId="4" borderId="1" xfId="0" applyFont="1" applyFill="1" applyBorder="1" applyAlignment="1">
      <alignment horizontal="left" vertical="top" wrapText="1"/>
    </xf>
    <xf numFmtId="164" fontId="1" fillId="0" borderId="1" xfId="0" applyNumberFormat="1" applyFont="1" applyBorder="1" applyAlignment="1">
      <alignment horizontal="center" vertical="top" wrapText="1"/>
    </xf>
    <xf numFmtId="165" fontId="9" fillId="4" borderId="1" xfId="0" applyNumberFormat="1" applyFont="1" applyFill="1" applyBorder="1" applyAlignment="1">
      <alignment horizontal="center" vertical="top" wrapText="1"/>
    </xf>
    <xf numFmtId="3" fontId="9" fillId="4" borderId="1" xfId="0" applyNumberFormat="1" applyFont="1" applyFill="1" applyBorder="1" applyAlignment="1">
      <alignment horizontal="center" vertical="top" wrapText="1"/>
    </xf>
    <xf numFmtId="0" fontId="3" fillId="4" borderId="1" xfId="0" applyFont="1" applyFill="1" applyBorder="1" applyAlignment="1">
      <alignment vertical="top" wrapText="1"/>
    </xf>
    <xf numFmtId="165" fontId="11" fillId="5" borderId="1" xfId="0" applyNumberFormat="1" applyFont="1" applyFill="1" applyBorder="1" applyAlignment="1">
      <alignment horizontal="center" vertical="top" wrapText="1"/>
    </xf>
    <xf numFmtId="0" fontId="5" fillId="6" borderId="1" xfId="0" applyFont="1" applyFill="1" applyBorder="1" applyAlignment="1">
      <alignment horizontal="left" vertical="top" wrapText="1"/>
    </xf>
    <xf numFmtId="0" fontId="5" fillId="6" borderId="1" xfId="0" applyFont="1" applyFill="1" applyBorder="1" applyAlignment="1">
      <alignment vertical="top" wrapText="1"/>
    </xf>
    <xf numFmtId="165" fontId="5" fillId="6" borderId="1" xfId="0" applyNumberFormat="1" applyFont="1" applyFill="1" applyBorder="1" applyAlignment="1">
      <alignment horizontal="center" vertical="top" wrapText="1"/>
    </xf>
    <xf numFmtId="1" fontId="5" fillId="6" borderId="1" xfId="0" applyNumberFormat="1" applyFont="1" applyFill="1" applyBorder="1" applyAlignment="1">
      <alignment horizontal="center" vertical="top" wrapText="1"/>
    </xf>
    <xf numFmtId="3" fontId="1" fillId="6" borderId="1" xfId="0" applyNumberFormat="1" applyFont="1" applyFill="1" applyBorder="1" applyAlignment="1">
      <alignment horizontal="left" vertical="top" wrapText="1"/>
    </xf>
    <xf numFmtId="1" fontId="12" fillId="6" borderId="1" xfId="0" applyNumberFormat="1" applyFont="1" applyFill="1" applyBorder="1" applyAlignment="1">
      <alignment horizontal="center" vertical="center" wrapText="1"/>
    </xf>
    <xf numFmtId="0" fontId="1" fillId="6" borderId="1" xfId="0" applyFont="1" applyFill="1" applyBorder="1" applyAlignment="1">
      <alignment horizontal="left" vertical="top" wrapText="1"/>
    </xf>
    <xf numFmtId="49" fontId="9" fillId="6" borderId="1" xfId="0" applyNumberFormat="1" applyFont="1" applyFill="1" applyBorder="1" applyAlignment="1">
      <alignment horizontal="left" vertical="top" wrapText="1"/>
    </xf>
    <xf numFmtId="1" fontId="1" fillId="6" borderId="1" xfId="0" applyNumberFormat="1" applyFont="1" applyFill="1" applyBorder="1" applyAlignment="1">
      <alignment horizontal="center" vertical="top" wrapText="1"/>
    </xf>
    <xf numFmtId="49" fontId="9" fillId="5" borderId="1" xfId="0" applyNumberFormat="1" applyFont="1" applyFill="1" applyBorder="1" applyAlignment="1">
      <alignment horizontal="left" vertical="top" wrapText="1"/>
    </xf>
    <xf numFmtId="0" fontId="6" fillId="0" borderId="4" xfId="0" applyFont="1" applyFill="1" applyBorder="1" applyAlignment="1">
      <alignment horizontal="left" vertical="top" wrapText="1"/>
    </xf>
    <xf numFmtId="164" fontId="1" fillId="0" borderId="1" xfId="0" applyNumberFormat="1" applyFont="1" applyFill="1" applyBorder="1" applyAlignment="1">
      <alignment horizontal="center" vertical="top" wrapText="1"/>
    </xf>
    <xf numFmtId="3" fontId="1" fillId="0" borderId="1" xfId="0" applyNumberFormat="1" applyFont="1" applyFill="1" applyBorder="1" applyAlignment="1">
      <alignment horizontal="left" vertical="top" wrapText="1"/>
    </xf>
    <xf numFmtId="0" fontId="6" fillId="2" borderId="1" xfId="0" applyFont="1" applyFill="1" applyBorder="1" applyAlignment="1">
      <alignment vertical="center" wrapText="1"/>
    </xf>
    <xf numFmtId="0" fontId="1" fillId="5" borderId="3" xfId="0" applyFont="1" applyFill="1" applyBorder="1" applyAlignment="1">
      <alignment vertical="center" wrapText="1"/>
    </xf>
    <xf numFmtId="165" fontId="11" fillId="5" borderId="3" xfId="0" applyNumberFormat="1" applyFont="1" applyFill="1" applyBorder="1" applyAlignment="1">
      <alignment horizontal="center" vertical="top" wrapText="1"/>
    </xf>
    <xf numFmtId="165" fontId="1" fillId="0" borderId="1" xfId="0" applyNumberFormat="1" applyFont="1" applyFill="1" applyBorder="1" applyAlignment="1">
      <alignment horizontal="center" vertical="top" wrapText="1"/>
    </xf>
    <xf numFmtId="165" fontId="3" fillId="5" borderId="1" xfId="0" applyNumberFormat="1" applyFont="1" applyFill="1" applyBorder="1" applyAlignment="1">
      <alignment horizontal="center" vertical="top" wrapText="1"/>
    </xf>
    <xf numFmtId="164" fontId="9" fillId="0" borderId="1" xfId="0" applyNumberFormat="1" applyFont="1" applyBorder="1" applyAlignment="1">
      <alignment horizontal="center" vertical="top" wrapText="1"/>
    </xf>
    <xf numFmtId="0" fontId="13" fillId="4" borderId="1" xfId="0" applyFont="1" applyFill="1" applyBorder="1" applyAlignment="1">
      <alignment vertical="top" wrapText="1"/>
    </xf>
    <xf numFmtId="0" fontId="9" fillId="4" borderId="1" xfId="0" applyFont="1" applyFill="1" applyBorder="1" applyAlignment="1">
      <alignment vertical="top" wrapText="1"/>
    </xf>
    <xf numFmtId="164" fontId="9" fillId="4" borderId="1" xfId="0" applyNumberFormat="1" applyFont="1" applyFill="1" applyBorder="1" applyAlignment="1">
      <alignment horizontal="center" vertical="top" wrapText="1"/>
    </xf>
    <xf numFmtId="164" fontId="9" fillId="2" borderId="1" xfId="0" applyNumberFormat="1" applyFont="1" applyFill="1" applyBorder="1" applyAlignment="1">
      <alignment horizontal="center" vertical="top" wrapText="1"/>
    </xf>
    <xf numFmtId="3" fontId="9" fillId="2" borderId="1" xfId="0" applyNumberFormat="1" applyFont="1" applyFill="1" applyBorder="1" applyAlignment="1">
      <alignment horizontal="center" vertical="top" wrapText="1"/>
    </xf>
    <xf numFmtId="165" fontId="9" fillId="2" borderId="1" xfId="0" applyNumberFormat="1" applyFont="1" applyFill="1" applyBorder="1" applyAlignment="1">
      <alignment horizontal="center" vertical="top" wrapText="1"/>
    </xf>
    <xf numFmtId="0" fontId="5" fillId="2" borderId="1" xfId="0" applyFont="1" applyFill="1" applyBorder="1" applyAlignment="1">
      <alignment vertical="top" wrapText="1"/>
    </xf>
    <xf numFmtId="0" fontId="9" fillId="0" borderId="1" xfId="0" applyFont="1" applyFill="1" applyBorder="1" applyAlignment="1">
      <alignment vertical="top" wrapText="1"/>
    </xf>
    <xf numFmtId="0" fontId="9" fillId="0" borderId="1" xfId="0" applyFont="1" applyFill="1" applyBorder="1" applyAlignment="1">
      <alignment wrapText="1"/>
    </xf>
    <xf numFmtId="0" fontId="6" fillId="6" borderId="1" xfId="0" applyFont="1" applyFill="1" applyBorder="1" applyAlignment="1">
      <alignment vertical="top" wrapText="1"/>
    </xf>
    <xf numFmtId="0" fontId="1" fillId="6" borderId="1" xfId="0" applyFont="1" applyFill="1" applyBorder="1" applyAlignment="1">
      <alignment vertical="top" wrapText="1"/>
    </xf>
    <xf numFmtId="165" fontId="3" fillId="3" borderId="1" xfId="0" applyNumberFormat="1" applyFont="1" applyFill="1" applyBorder="1" applyAlignment="1">
      <alignment horizontal="center" vertical="center" wrapText="1"/>
    </xf>
    <xf numFmtId="0" fontId="1" fillId="6" borderId="3" xfId="0" applyFont="1" applyFill="1" applyBorder="1" applyAlignment="1">
      <alignment vertical="top" wrapText="1"/>
    </xf>
    <xf numFmtId="0" fontId="3" fillId="6" borderId="3" xfId="0" applyFont="1" applyFill="1" applyBorder="1" applyAlignment="1">
      <alignment horizontal="left" vertical="top" wrapText="1"/>
    </xf>
    <xf numFmtId="1" fontId="1" fillId="6" borderId="3" xfId="0" applyNumberFormat="1" applyFont="1" applyFill="1" applyBorder="1" applyAlignment="1">
      <alignment horizontal="center" vertical="top" wrapText="1"/>
    </xf>
    <xf numFmtId="0" fontId="3" fillId="6" borderId="3" xfId="0" applyFont="1" applyFill="1" applyBorder="1" applyAlignment="1">
      <alignment vertical="top" wrapText="1"/>
    </xf>
    <xf numFmtId="0" fontId="1" fillId="6" borderId="1" xfId="0" applyFont="1" applyFill="1" applyBorder="1" applyAlignment="1">
      <alignment horizontal="justify" vertical="top" wrapText="1"/>
    </xf>
    <xf numFmtId="0" fontId="1" fillId="6" borderId="1" xfId="0" applyNumberFormat="1" applyFont="1" applyFill="1" applyBorder="1" applyAlignment="1">
      <alignment horizontal="center" vertical="top" wrapText="1"/>
    </xf>
    <xf numFmtId="0" fontId="1" fillId="5" borderId="4" xfId="0" applyFont="1" applyFill="1" applyBorder="1" applyAlignment="1">
      <alignment horizontal="center" vertical="top" wrapText="1"/>
    </xf>
    <xf numFmtId="0" fontId="1" fillId="0" borderId="4" xfId="0" applyFont="1" applyBorder="1" applyAlignment="1">
      <alignment horizontal="center" vertical="center" wrapText="1"/>
    </xf>
    <xf numFmtId="49" fontId="1" fillId="4"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left" vertical="top" wrapText="1"/>
    </xf>
    <xf numFmtId="49" fontId="1" fillId="0" borderId="1" xfId="0" applyNumberFormat="1" applyFont="1" applyBorder="1" applyAlignment="1">
      <alignment horizontal="center" vertical="center" wrapText="1"/>
    </xf>
    <xf numFmtId="0" fontId="1" fillId="6" borderId="4" xfId="0" applyFont="1" applyFill="1" applyBorder="1" applyAlignment="1">
      <alignment horizontal="center" vertical="top" wrapText="1"/>
    </xf>
    <xf numFmtId="49" fontId="1" fillId="5" borderId="1" xfId="0" applyNumberFormat="1" applyFont="1" applyFill="1" applyBorder="1" applyAlignment="1">
      <alignment horizontal="left" vertical="top" wrapText="1"/>
    </xf>
    <xf numFmtId="0" fontId="1" fillId="6" borderId="4" xfId="0" applyFont="1" applyFill="1" applyBorder="1" applyAlignment="1">
      <alignment vertical="top"/>
    </xf>
    <xf numFmtId="0" fontId="1" fillId="4" borderId="4" xfId="0" applyFont="1" applyFill="1" applyBorder="1" applyAlignment="1">
      <alignment vertical="top"/>
    </xf>
    <xf numFmtId="49" fontId="1" fillId="0" borderId="1" xfId="0" applyNumberFormat="1" applyFont="1" applyBorder="1" applyAlignment="1">
      <alignment vertical="top" wrapText="1"/>
    </xf>
    <xf numFmtId="164" fontId="0" fillId="0" borderId="0" xfId="0" applyNumberFormat="1" applyBorder="1"/>
    <xf numFmtId="49" fontId="9" fillId="0" borderId="1" xfId="0" applyNumberFormat="1" applyFont="1" applyBorder="1" applyAlignment="1">
      <alignment vertical="top" wrapText="1"/>
    </xf>
    <xf numFmtId="49" fontId="1" fillId="0" borderId="4" xfId="0" applyNumberFormat="1" applyFont="1" applyBorder="1" applyAlignment="1">
      <alignment horizontal="center" vertical="top" wrapText="1"/>
    </xf>
    <xf numFmtId="49" fontId="1" fillId="0"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vertical="top" wrapText="1"/>
    </xf>
    <xf numFmtId="49" fontId="18" fillId="0" borderId="0" xfId="0" applyNumberFormat="1" applyFont="1" applyFill="1" applyBorder="1" applyAlignment="1">
      <alignment vertical="center"/>
    </xf>
    <xf numFmtId="165" fontId="1" fillId="6" borderId="1" xfId="0" applyNumberFormat="1" applyFont="1" applyFill="1" applyBorder="1" applyAlignment="1">
      <alignment horizontal="center" vertical="top" wrapText="1"/>
    </xf>
    <xf numFmtId="3" fontId="1" fillId="6" borderId="1" xfId="0" applyNumberFormat="1" applyFont="1" applyFill="1" applyBorder="1" applyAlignment="1">
      <alignment horizontal="center" vertical="top" wrapText="1"/>
    </xf>
    <xf numFmtId="3" fontId="1" fillId="4" borderId="1" xfId="0" applyNumberFormat="1" applyFont="1" applyFill="1" applyBorder="1" applyAlignment="1">
      <alignment horizontal="center" vertical="top" wrapText="1"/>
    </xf>
    <xf numFmtId="164" fontId="1" fillId="2" borderId="1" xfId="0" applyNumberFormat="1" applyFont="1" applyFill="1" applyBorder="1" applyAlignment="1">
      <alignment horizontal="center" vertical="top" wrapText="1"/>
    </xf>
    <xf numFmtId="0" fontId="1" fillId="6" borderId="1" xfId="0" applyFont="1" applyFill="1" applyBorder="1" applyAlignment="1">
      <alignment horizontal="center" vertical="top" wrapText="1"/>
    </xf>
    <xf numFmtId="0" fontId="1" fillId="4" borderId="1" xfId="0" applyFont="1" applyFill="1" applyBorder="1" applyAlignment="1">
      <alignment horizontal="center" vertical="top" wrapText="1"/>
    </xf>
    <xf numFmtId="164" fontId="1" fillId="4" borderId="1" xfId="0" applyNumberFormat="1" applyFont="1" applyFill="1" applyBorder="1" applyAlignment="1">
      <alignment horizontal="center" vertical="top" wrapText="1"/>
    </xf>
    <xf numFmtId="0" fontId="1" fillId="2" borderId="1" xfId="0" applyFont="1" applyFill="1" applyBorder="1" applyAlignment="1">
      <alignment vertical="top" wrapText="1"/>
    </xf>
    <xf numFmtId="0" fontId="6" fillId="4" borderId="1" xfId="0" applyFont="1" applyFill="1" applyBorder="1" applyAlignment="1">
      <alignment vertical="top" wrapText="1"/>
    </xf>
    <xf numFmtId="0" fontId="1" fillId="4" borderId="1" xfId="0" applyFont="1" applyFill="1" applyBorder="1" applyAlignment="1">
      <alignment vertical="top" wrapText="1"/>
    </xf>
    <xf numFmtId="165" fontId="1" fillId="4" borderId="1" xfId="0" applyNumberFormat="1" applyFont="1" applyFill="1" applyBorder="1" applyAlignment="1">
      <alignment horizontal="center" vertical="top" wrapText="1"/>
    </xf>
    <xf numFmtId="165" fontId="1" fillId="2" borderId="1" xfId="0" applyNumberFormat="1" applyFont="1" applyFill="1" applyBorder="1" applyAlignment="1">
      <alignment horizontal="center" vertical="top" wrapText="1"/>
    </xf>
    <xf numFmtId="3" fontId="1" fillId="2" borderId="1" xfId="0" applyNumberFormat="1" applyFont="1" applyFill="1" applyBorder="1" applyAlignment="1">
      <alignment horizontal="center" vertical="top" wrapText="1"/>
    </xf>
    <xf numFmtId="49" fontId="1" fillId="0" borderId="1" xfId="0" applyNumberFormat="1" applyFont="1" applyBorder="1" applyAlignment="1">
      <alignment horizontal="center" vertical="top" wrapText="1"/>
    </xf>
    <xf numFmtId="1" fontId="1" fillId="0" borderId="1" xfId="0" applyNumberFormat="1" applyFont="1" applyBorder="1" applyAlignment="1">
      <alignment horizontal="center" vertical="top" wrapText="1"/>
    </xf>
    <xf numFmtId="49" fontId="1" fillId="4" borderId="1" xfId="0" applyNumberFormat="1" applyFont="1" applyFill="1" applyBorder="1" applyAlignment="1">
      <alignment horizontal="left" vertical="top" wrapText="1"/>
    </xf>
    <xf numFmtId="0" fontId="0" fillId="0" borderId="0" xfId="0" applyFill="1" applyBorder="1"/>
    <xf numFmtId="165" fontId="1" fillId="2" borderId="1" xfId="0" applyNumberFormat="1" applyFont="1" applyFill="1" applyBorder="1" applyAlignment="1">
      <alignment horizontal="left" vertical="top" wrapText="1"/>
    </xf>
    <xf numFmtId="49" fontId="1" fillId="2" borderId="4"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top" wrapText="1"/>
    </xf>
    <xf numFmtId="165" fontId="1" fillId="6" borderId="1" xfId="0" applyNumberFormat="1" applyFont="1" applyFill="1" applyBorder="1" applyAlignment="1">
      <alignment horizontal="center" vertical="top" wrapText="1"/>
    </xf>
    <xf numFmtId="165" fontId="1" fillId="4" borderId="1" xfId="0" applyNumberFormat="1" applyFont="1" applyFill="1" applyBorder="1" applyAlignment="1">
      <alignment horizontal="center" vertical="top" wrapText="1"/>
    </xf>
    <xf numFmtId="0" fontId="3" fillId="5" borderId="1" xfId="0" applyFont="1" applyFill="1" applyBorder="1" applyAlignment="1">
      <alignment horizontal="center" vertical="top" wrapText="1"/>
    </xf>
    <xf numFmtId="165" fontId="1" fillId="0" borderId="1" xfId="0" applyNumberFormat="1" applyFont="1" applyBorder="1" applyAlignment="1">
      <alignment horizontal="center" vertical="top" wrapText="1"/>
    </xf>
    <xf numFmtId="49" fontId="1" fillId="0" borderId="3" xfId="0" applyNumberFormat="1" applyFont="1" applyBorder="1" applyAlignment="1">
      <alignment horizontal="center" vertical="center" wrapText="1"/>
    </xf>
    <xf numFmtId="0" fontId="1" fillId="0" borderId="1" xfId="0" applyFont="1" applyBorder="1" applyAlignment="1">
      <alignment horizontal="center" vertical="top" wrapText="1"/>
    </xf>
    <xf numFmtId="165" fontId="1" fillId="2" borderId="1" xfId="0" applyNumberFormat="1" applyFont="1" applyFill="1" applyBorder="1" applyAlignment="1">
      <alignment horizontal="center" vertical="top" wrapText="1"/>
    </xf>
    <xf numFmtId="164" fontId="1" fillId="0" borderId="3" xfId="0" applyNumberFormat="1" applyFont="1" applyBorder="1" applyAlignment="1">
      <alignment horizontal="center" vertical="top" wrapText="1"/>
    </xf>
    <xf numFmtId="0" fontId="0" fillId="0" borderId="1" xfId="0" applyBorder="1"/>
    <xf numFmtId="49" fontId="1" fillId="2" borderId="3" xfId="0" applyNumberFormat="1" applyFont="1" applyFill="1" applyBorder="1" applyAlignment="1">
      <alignment horizontal="center" vertical="center" wrapText="1"/>
    </xf>
    <xf numFmtId="0" fontId="1" fillId="2" borderId="3" xfId="0" applyFont="1" applyFill="1" applyBorder="1" applyAlignment="1">
      <alignment vertical="top" wrapText="1"/>
    </xf>
    <xf numFmtId="0" fontId="1" fillId="2" borderId="6" xfId="0" applyFont="1" applyFill="1" applyBorder="1" applyAlignment="1">
      <alignment vertical="center" wrapText="1"/>
    </xf>
    <xf numFmtId="164" fontId="1" fillId="6" borderId="1" xfId="0" applyNumberFormat="1" applyFont="1" applyFill="1" applyBorder="1" applyAlignment="1">
      <alignment horizontal="center" vertical="top" wrapText="1"/>
    </xf>
    <xf numFmtId="164" fontId="1" fillId="4" borderId="1" xfId="0" applyNumberFormat="1" applyFont="1" applyFill="1" applyBorder="1" applyAlignment="1">
      <alignment horizontal="center" vertical="top" wrapText="1"/>
    </xf>
    <xf numFmtId="164" fontId="1" fillId="6" borderId="3" xfId="0" applyNumberFormat="1" applyFont="1" applyFill="1" applyBorder="1" applyAlignment="1">
      <alignment horizontal="center" vertical="top" wrapText="1"/>
    </xf>
    <xf numFmtId="164" fontId="1" fillId="6" borderId="4" xfId="0" applyNumberFormat="1" applyFont="1" applyFill="1" applyBorder="1" applyAlignment="1">
      <alignment horizontal="center" vertical="top" wrapText="1"/>
    </xf>
    <xf numFmtId="165" fontId="11" fillId="5" borderId="1" xfId="0" applyNumberFormat="1" applyFont="1" applyFill="1" applyBorder="1" applyAlignment="1">
      <alignment horizontal="center"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164" fontId="1" fillId="2" borderId="3" xfId="0" applyNumberFormat="1" applyFont="1" applyFill="1" applyBorder="1" applyAlignment="1">
      <alignment horizontal="center" vertical="top" wrapText="1"/>
    </xf>
    <xf numFmtId="164" fontId="1" fillId="2" borderId="5" xfId="0" applyNumberFormat="1" applyFont="1" applyFill="1" applyBorder="1" applyAlignment="1">
      <alignment horizontal="center" vertical="top" wrapText="1"/>
    </xf>
    <xf numFmtId="164" fontId="1" fillId="2" borderId="4" xfId="0" applyNumberFormat="1" applyFont="1" applyFill="1" applyBorder="1" applyAlignment="1">
      <alignment horizontal="center" vertical="top" wrapText="1"/>
    </xf>
    <xf numFmtId="3" fontId="1" fillId="2" borderId="3" xfId="0" applyNumberFormat="1" applyFont="1" applyFill="1" applyBorder="1" applyAlignment="1">
      <alignment horizontal="center" vertical="top" wrapText="1"/>
    </xf>
    <xf numFmtId="165" fontId="1" fillId="2" borderId="3" xfId="0" applyNumberFormat="1" applyFont="1" applyFill="1" applyBorder="1" applyAlignment="1">
      <alignment horizontal="center" vertical="top" wrapText="1"/>
    </xf>
    <xf numFmtId="164" fontId="1" fillId="4" borderId="3" xfId="0" applyNumberFormat="1" applyFont="1" applyFill="1" applyBorder="1" applyAlignment="1">
      <alignment horizontal="center" vertical="top" wrapText="1"/>
    </xf>
    <xf numFmtId="164" fontId="1" fillId="4" borderId="4" xfId="0" applyNumberFormat="1" applyFont="1" applyFill="1" applyBorder="1" applyAlignment="1">
      <alignment horizontal="center" vertical="top" wrapText="1"/>
    </xf>
    <xf numFmtId="164" fontId="1" fillId="0" borderId="3" xfId="0" applyNumberFormat="1" applyFont="1" applyBorder="1" applyAlignment="1">
      <alignment horizontal="center" vertical="top" wrapText="1"/>
    </xf>
    <xf numFmtId="164" fontId="1" fillId="0" borderId="4" xfId="0" applyNumberFormat="1" applyFont="1" applyBorder="1" applyAlignment="1">
      <alignment horizontal="center" vertical="top" wrapText="1"/>
    </xf>
    <xf numFmtId="3" fontId="1" fillId="0" borderId="3" xfId="0" applyNumberFormat="1" applyFont="1" applyBorder="1" applyAlignment="1">
      <alignment horizontal="center" vertical="top" wrapText="1"/>
    </xf>
    <xf numFmtId="3" fontId="1" fillId="0" borderId="4" xfId="0" applyNumberFormat="1" applyFont="1" applyBorder="1" applyAlignment="1">
      <alignment horizontal="center" vertical="top" wrapText="1"/>
    </xf>
    <xf numFmtId="164" fontId="1" fillId="6" borderId="1" xfId="0" applyNumberFormat="1" applyFont="1" applyFill="1" applyBorder="1" applyAlignment="1">
      <alignment horizontal="center" vertical="top" wrapText="1"/>
    </xf>
    <xf numFmtId="49" fontId="1" fillId="0" borderId="4" xfId="0" applyNumberFormat="1" applyFont="1" applyBorder="1" applyAlignment="1">
      <alignment horizontal="left" vertical="top" wrapText="1"/>
    </xf>
    <xf numFmtId="0" fontId="1" fillId="2" borderId="3" xfId="0" applyFont="1" applyFill="1" applyBorder="1" applyAlignment="1">
      <alignment horizontal="center" vertical="top" wrapText="1"/>
    </xf>
    <xf numFmtId="164" fontId="11" fillId="5" borderId="3" xfId="0" applyNumberFormat="1" applyFont="1" applyFill="1" applyBorder="1" applyAlignment="1">
      <alignment horizontal="center" vertical="top" wrapText="1"/>
    </xf>
    <xf numFmtId="164" fontId="11" fillId="5" borderId="5" xfId="0" applyNumberFormat="1" applyFont="1" applyFill="1" applyBorder="1" applyAlignment="1">
      <alignment horizontal="center" vertical="top" wrapText="1"/>
    </xf>
    <xf numFmtId="0" fontId="4" fillId="5" borderId="3" xfId="0" applyFont="1" applyFill="1" applyBorder="1" applyAlignment="1">
      <alignment vertical="top" wrapText="1"/>
    </xf>
    <xf numFmtId="0" fontId="4" fillId="5" borderId="5" xfId="0" applyFont="1" applyFill="1" applyBorder="1" applyAlignment="1">
      <alignment vertical="top" wrapText="1"/>
    </xf>
    <xf numFmtId="0" fontId="3" fillId="5" borderId="3" xfId="0" applyFont="1" applyFill="1" applyBorder="1" applyAlignment="1">
      <alignment vertical="top" wrapText="1"/>
    </xf>
    <xf numFmtId="0" fontId="3" fillId="5" borderId="5" xfId="0" applyFont="1" applyFill="1" applyBorder="1" applyAlignment="1">
      <alignment vertical="top" wrapText="1"/>
    </xf>
    <xf numFmtId="0" fontId="3" fillId="5" borderId="4" xfId="0" applyFont="1" applyFill="1" applyBorder="1" applyAlignment="1">
      <alignment vertical="top" wrapText="1"/>
    </xf>
    <xf numFmtId="164" fontId="11" fillId="5" borderId="4" xfId="0" applyNumberFormat="1" applyFont="1" applyFill="1" applyBorder="1" applyAlignment="1">
      <alignment horizontal="center" vertical="top" wrapText="1"/>
    </xf>
    <xf numFmtId="0" fontId="6" fillId="4" borderId="1" xfId="0" applyFont="1" applyFill="1" applyBorder="1" applyAlignment="1">
      <alignment vertical="top" wrapText="1"/>
    </xf>
    <xf numFmtId="164" fontId="1" fillId="4" borderId="1" xfId="0" applyNumberFormat="1" applyFont="1" applyFill="1" applyBorder="1" applyAlignment="1">
      <alignment horizontal="center" vertical="top" wrapText="1"/>
    </xf>
    <xf numFmtId="164" fontId="9" fillId="6" borderId="1" xfId="0" applyNumberFormat="1" applyFont="1" applyFill="1" applyBorder="1" applyAlignment="1">
      <alignment horizontal="center" vertical="top" wrapText="1"/>
    </xf>
    <xf numFmtId="3" fontId="1" fillId="4" borderId="1" xfId="0" applyNumberFormat="1" applyFont="1" applyFill="1" applyBorder="1" applyAlignment="1">
      <alignment horizontal="center" vertical="top" wrapText="1"/>
    </xf>
    <xf numFmtId="165" fontId="1" fillId="4" borderId="1" xfId="0" applyNumberFormat="1" applyFont="1" applyFill="1" applyBorder="1" applyAlignment="1">
      <alignment horizontal="center" vertical="top" wrapText="1"/>
    </xf>
    <xf numFmtId="164" fontId="3" fillId="5" borderId="1" xfId="0" applyNumberFormat="1" applyFont="1" applyFill="1" applyBorder="1" applyAlignment="1">
      <alignment horizontal="center" vertical="top" wrapText="1"/>
    </xf>
    <xf numFmtId="164" fontId="11" fillId="5" borderId="1" xfId="0" applyNumberFormat="1" applyFont="1" applyFill="1" applyBorder="1" applyAlignment="1">
      <alignment horizontal="center" vertical="top"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vertical="top"/>
    </xf>
    <xf numFmtId="165" fontId="1" fillId="2" borderId="1" xfId="0" applyNumberFormat="1" applyFont="1" applyFill="1" applyBorder="1" applyAlignment="1">
      <alignment horizontal="center" vertical="top" wrapText="1"/>
    </xf>
    <xf numFmtId="165"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3" fontId="3" fillId="5" borderId="3" xfId="0" applyNumberFormat="1" applyFont="1" applyFill="1" applyBorder="1" applyAlignment="1">
      <alignment horizontal="center" vertical="top" wrapText="1"/>
    </xf>
    <xf numFmtId="3" fontId="3" fillId="5" borderId="4" xfId="0" applyNumberFormat="1" applyFont="1" applyFill="1" applyBorder="1" applyAlignment="1">
      <alignment horizontal="center" vertical="top" wrapText="1"/>
    </xf>
    <xf numFmtId="165" fontId="3" fillId="5" borderId="3" xfId="0" applyNumberFormat="1" applyFont="1" applyFill="1" applyBorder="1" applyAlignment="1">
      <alignment horizontal="center" vertical="top" wrapText="1"/>
    </xf>
    <xf numFmtId="165" fontId="3" fillId="5" borderId="4" xfId="0" applyNumberFormat="1" applyFont="1" applyFill="1" applyBorder="1" applyAlignment="1">
      <alignment horizontal="center" vertical="top" wrapText="1"/>
    </xf>
    <xf numFmtId="3" fontId="1" fillId="6" borderId="1" xfId="0" applyNumberFormat="1" applyFont="1" applyFill="1" applyBorder="1" applyAlignment="1">
      <alignment horizontal="center" vertical="top" wrapText="1"/>
    </xf>
    <xf numFmtId="165" fontId="1" fillId="6" borderId="1" xfId="0" applyNumberFormat="1" applyFont="1" applyFill="1" applyBorder="1" applyAlignment="1">
      <alignment horizontal="center" vertical="top" wrapText="1"/>
    </xf>
    <xf numFmtId="49" fontId="1" fillId="4" borderId="1" xfId="0" applyNumberFormat="1" applyFont="1" applyFill="1" applyBorder="1" applyAlignment="1">
      <alignment horizontal="center" vertical="top" wrapText="1"/>
    </xf>
    <xf numFmtId="0" fontId="1" fillId="4" borderId="1" xfId="0" applyFont="1" applyFill="1" applyBorder="1" applyAlignment="1">
      <alignment vertical="top" wrapText="1"/>
    </xf>
    <xf numFmtId="3" fontId="11" fillId="5" borderId="1" xfId="0" applyNumberFormat="1" applyFont="1" applyFill="1" applyBorder="1" applyAlignment="1">
      <alignment horizontal="center" vertical="top" wrapText="1"/>
    </xf>
    <xf numFmtId="3" fontId="3" fillId="5" borderId="5" xfId="0" applyNumberFormat="1" applyFont="1" applyFill="1" applyBorder="1" applyAlignment="1">
      <alignment horizontal="center" vertical="top" wrapText="1"/>
    </xf>
    <xf numFmtId="0" fontId="3" fillId="6" borderId="1" xfId="0" applyFont="1" applyFill="1" applyBorder="1" applyAlignment="1">
      <alignment horizontal="left" vertical="top" wrapText="1"/>
    </xf>
    <xf numFmtId="0" fontId="1" fillId="4" borderId="4" xfId="0" applyFont="1" applyFill="1" applyBorder="1" applyAlignment="1">
      <alignment horizontal="center" vertical="top" wrapText="1"/>
    </xf>
    <xf numFmtId="0" fontId="1" fillId="6" borderId="1" xfId="0" applyFont="1" applyFill="1" applyBorder="1" applyAlignment="1">
      <alignment horizontal="center" vertical="top" wrapText="1"/>
    </xf>
    <xf numFmtId="3" fontId="3" fillId="5" borderId="1" xfId="0" applyNumberFormat="1" applyFont="1" applyFill="1" applyBorder="1" applyAlignment="1">
      <alignment horizontal="center" vertical="top" wrapText="1"/>
    </xf>
    <xf numFmtId="165" fontId="19" fillId="5" borderId="5" xfId="0" applyNumberFormat="1" applyFont="1" applyFill="1" applyBorder="1" applyAlignment="1">
      <alignment horizontal="center" vertical="top" wrapText="1"/>
    </xf>
    <xf numFmtId="165" fontId="19" fillId="5" borderId="4" xfId="0" applyNumberFormat="1" applyFont="1" applyFill="1" applyBorder="1" applyAlignment="1">
      <alignment horizontal="center" vertical="top" wrapText="1"/>
    </xf>
    <xf numFmtId="165" fontId="1" fillId="6" borderId="3" xfId="0" applyNumberFormat="1" applyFont="1" applyFill="1" applyBorder="1" applyAlignment="1">
      <alignment horizontal="center" vertical="top" wrapText="1"/>
    </xf>
    <xf numFmtId="165" fontId="1" fillId="6" borderId="4" xfId="0" applyNumberFormat="1" applyFont="1" applyFill="1" applyBorder="1" applyAlignment="1">
      <alignment horizontal="center" vertical="top" wrapText="1"/>
    </xf>
    <xf numFmtId="0" fontId="1" fillId="4" borderId="1" xfId="0" applyFont="1" applyFill="1" applyBorder="1" applyAlignment="1">
      <alignment horizontal="left" vertical="top" wrapText="1"/>
    </xf>
    <xf numFmtId="164" fontId="3" fillId="5" borderId="3" xfId="0" applyNumberFormat="1" applyFont="1" applyFill="1" applyBorder="1" applyAlignment="1">
      <alignment horizontal="center" vertical="top" wrapText="1"/>
    </xf>
    <xf numFmtId="0" fontId="3" fillId="6" borderId="1" xfId="0" applyFont="1" applyFill="1" applyBorder="1" applyAlignment="1">
      <alignment vertical="top" wrapText="1"/>
    </xf>
    <xf numFmtId="0" fontId="6" fillId="6" borderId="3" xfId="0" applyFont="1" applyFill="1" applyBorder="1" applyAlignment="1">
      <alignment horizontal="left" vertical="top" wrapText="1"/>
    </xf>
    <xf numFmtId="3" fontId="1" fillId="4" borderId="4" xfId="0" applyNumberFormat="1" applyFont="1" applyFill="1" applyBorder="1" applyAlignment="1">
      <alignment horizontal="center" vertical="top" wrapText="1"/>
    </xf>
    <xf numFmtId="165" fontId="1" fillId="4" borderId="4" xfId="0" applyNumberFormat="1" applyFont="1" applyFill="1" applyBorder="1" applyAlignment="1">
      <alignment horizontal="center" vertical="top" wrapText="1"/>
    </xf>
    <xf numFmtId="0" fontId="1" fillId="7" borderId="1" xfId="0" applyFont="1" applyFill="1" applyBorder="1" applyAlignment="1">
      <alignment horizontal="center" vertical="top" wrapText="1"/>
    </xf>
    <xf numFmtId="0" fontId="0" fillId="4" borderId="0" xfId="0" applyFill="1" applyBorder="1"/>
    <xf numFmtId="0" fontId="0" fillId="2" borderId="0" xfId="0" applyFill="1" applyBorder="1"/>
    <xf numFmtId="165" fontId="9" fillId="6" borderId="1" xfId="0" applyNumberFormat="1" applyFont="1" applyFill="1" applyBorder="1" applyAlignment="1">
      <alignment horizontal="center" vertical="top" wrapText="1"/>
    </xf>
    <xf numFmtId="0" fontId="3" fillId="2" borderId="3" xfId="0" applyFont="1" applyFill="1" applyBorder="1" applyAlignment="1">
      <alignment vertical="top" wrapText="1"/>
    </xf>
    <xf numFmtId="0" fontId="3" fillId="2" borderId="4" xfId="0" applyFont="1" applyFill="1" applyBorder="1" applyAlignment="1">
      <alignment vertical="top" wrapText="1"/>
    </xf>
    <xf numFmtId="164" fontId="11" fillId="5" borderId="3" xfId="0" applyNumberFormat="1" applyFont="1" applyFill="1" applyBorder="1" applyAlignment="1">
      <alignment vertical="top" wrapText="1"/>
    </xf>
    <xf numFmtId="164" fontId="11" fillId="5" borderId="4" xfId="0" applyNumberFormat="1" applyFont="1" applyFill="1" applyBorder="1" applyAlignment="1">
      <alignment vertical="top" wrapText="1"/>
    </xf>
    <xf numFmtId="3" fontId="3" fillId="5" borderId="3" xfId="0" applyNumberFormat="1" applyFont="1" applyFill="1" applyBorder="1" applyAlignment="1">
      <alignment vertical="top" wrapText="1"/>
    </xf>
    <xf numFmtId="3" fontId="3" fillId="5" borderId="4" xfId="0" applyNumberFormat="1" applyFont="1" applyFill="1" applyBorder="1" applyAlignment="1">
      <alignment vertical="top" wrapText="1"/>
    </xf>
    <xf numFmtId="165" fontId="3" fillId="5" borderId="4" xfId="0" applyNumberFormat="1" applyFont="1" applyFill="1" applyBorder="1" applyAlignment="1">
      <alignment vertical="top" wrapText="1"/>
    </xf>
    <xf numFmtId="164" fontId="11" fillId="5" borderId="9" xfId="0" applyNumberFormat="1" applyFont="1" applyFill="1" applyBorder="1" applyAlignment="1">
      <alignment vertical="top" wrapText="1"/>
    </xf>
    <xf numFmtId="0" fontId="3" fillId="5" borderId="6" xfId="0" applyFont="1" applyFill="1" applyBorder="1" applyAlignment="1">
      <alignment vertical="top" wrapText="1"/>
    </xf>
    <xf numFmtId="0" fontId="3" fillId="5" borderId="8" xfId="0" applyFont="1" applyFill="1" applyBorder="1" applyAlignment="1">
      <alignment vertical="top" wrapText="1"/>
    </xf>
    <xf numFmtId="164" fontId="3" fillId="5" borderId="12" xfId="0" applyNumberFormat="1" applyFont="1" applyFill="1" applyBorder="1" applyAlignment="1">
      <alignment horizontal="center" vertical="top" wrapText="1"/>
    </xf>
    <xf numFmtId="0" fontId="11" fillId="0" borderId="1" xfId="0" applyFont="1" applyFill="1" applyBorder="1" applyAlignment="1">
      <alignment horizontal="center" vertical="top" wrapText="1"/>
    </xf>
    <xf numFmtId="164" fontId="1" fillId="6" borderId="1" xfId="0" applyNumberFormat="1" applyFont="1" applyFill="1" applyBorder="1" applyAlignment="1">
      <alignment horizontal="center" vertical="top" wrapText="1"/>
    </xf>
    <xf numFmtId="164" fontId="11" fillId="5" borderId="3" xfId="0" applyNumberFormat="1" applyFont="1" applyFill="1" applyBorder="1" applyAlignment="1">
      <alignment horizontal="center" vertical="top" wrapText="1"/>
    </xf>
    <xf numFmtId="3" fontId="1" fillId="6" borderId="1" xfId="0" applyNumberFormat="1" applyFont="1" applyFill="1" applyBorder="1" applyAlignment="1">
      <alignment horizontal="center" vertical="top" wrapText="1"/>
    </xf>
    <xf numFmtId="164" fontId="1" fillId="4" borderId="4" xfId="0" applyNumberFormat="1" applyFont="1" applyFill="1" applyBorder="1" applyAlignment="1">
      <alignment vertical="top" wrapText="1"/>
    </xf>
    <xf numFmtId="164" fontId="1" fillId="4" borderId="1" xfId="0" applyNumberFormat="1" applyFont="1" applyFill="1" applyBorder="1" applyAlignment="1">
      <alignment vertical="top" wrapText="1"/>
    </xf>
    <xf numFmtId="49" fontId="1" fillId="2" borderId="1" xfId="0" applyNumberFormat="1" applyFont="1" applyFill="1" applyBorder="1" applyAlignment="1">
      <alignment vertical="center" wrapText="1"/>
    </xf>
    <xf numFmtId="49" fontId="1" fillId="2" borderId="4" xfId="0" applyNumberFormat="1" applyFont="1" applyFill="1" applyBorder="1" applyAlignment="1">
      <alignment vertical="center" wrapText="1"/>
    </xf>
    <xf numFmtId="0" fontId="3" fillId="2" borderId="1" xfId="0" applyFont="1" applyFill="1" applyBorder="1" applyAlignment="1">
      <alignment vertical="top" wrapText="1"/>
    </xf>
    <xf numFmtId="49" fontId="1" fillId="0" borderId="1" xfId="0" applyNumberFormat="1" applyFont="1" applyFill="1" applyBorder="1" applyAlignment="1">
      <alignment vertical="center" wrapText="1"/>
    </xf>
    <xf numFmtId="0" fontId="1" fillId="0" borderId="3" xfId="0" applyFont="1" applyFill="1" applyBorder="1" applyAlignment="1">
      <alignment vertical="top" wrapText="1"/>
    </xf>
    <xf numFmtId="164" fontId="11" fillId="5" borderId="5" xfId="0" applyNumberFormat="1" applyFont="1" applyFill="1" applyBorder="1" applyAlignment="1">
      <alignment vertical="top" wrapText="1"/>
    </xf>
    <xf numFmtId="165" fontId="9" fillId="0" borderId="1" xfId="0" applyNumberFormat="1" applyFont="1" applyFill="1" applyBorder="1" applyAlignment="1">
      <alignment horizontal="center" vertical="top" wrapText="1"/>
    </xf>
    <xf numFmtId="3" fontId="3" fillId="5" borderId="5" xfId="0" applyNumberFormat="1" applyFont="1" applyFill="1" applyBorder="1" applyAlignment="1">
      <alignment vertical="top" wrapText="1"/>
    </xf>
    <xf numFmtId="165" fontId="3" fillId="5" borderId="5" xfId="0" applyNumberFormat="1" applyFont="1" applyFill="1" applyBorder="1" applyAlignment="1">
      <alignment vertical="top" wrapText="1"/>
    </xf>
    <xf numFmtId="0" fontId="11" fillId="5" borderId="3" xfId="0" applyFont="1" applyFill="1" applyBorder="1" applyAlignment="1">
      <alignment vertical="top" wrapText="1"/>
    </xf>
    <xf numFmtId="49" fontId="1" fillId="6" borderId="1" xfId="0" applyNumberFormat="1" applyFont="1" applyFill="1" applyBorder="1" applyAlignment="1">
      <alignment vertical="top" wrapText="1"/>
    </xf>
    <xf numFmtId="164" fontId="11" fillId="2" borderId="1" xfId="0" applyNumberFormat="1" applyFont="1" applyFill="1" applyBorder="1" applyAlignment="1">
      <alignment vertical="top" wrapText="1"/>
    </xf>
    <xf numFmtId="164" fontId="1" fillId="4" borderId="5" xfId="0" applyNumberFormat="1" applyFont="1" applyFill="1" applyBorder="1" applyAlignment="1">
      <alignment vertical="top" wrapText="1"/>
    </xf>
    <xf numFmtId="49" fontId="1" fillId="0" borderId="4" xfId="0" applyNumberFormat="1" applyFont="1" applyBorder="1" applyAlignment="1">
      <alignment vertical="top" wrapText="1"/>
    </xf>
    <xf numFmtId="164" fontId="1" fillId="6" borderId="6" xfId="0" applyNumberFormat="1" applyFont="1" applyFill="1" applyBorder="1" applyAlignment="1">
      <alignment horizontal="center" vertical="top" wrapText="1"/>
    </xf>
    <xf numFmtId="164" fontId="9" fillId="6" borderId="10" xfId="0" applyNumberFormat="1" applyFont="1" applyFill="1" applyBorder="1" applyAlignment="1">
      <alignment vertical="top" wrapText="1"/>
    </xf>
    <xf numFmtId="164" fontId="1" fillId="2" borderId="1" xfId="0" applyNumberFormat="1" applyFont="1" applyFill="1" applyBorder="1" applyAlignment="1">
      <alignment vertical="top" wrapText="1"/>
    </xf>
    <xf numFmtId="164" fontId="1" fillId="2" borderId="0" xfId="0" applyNumberFormat="1" applyFont="1" applyFill="1" applyBorder="1" applyAlignment="1">
      <alignment horizontal="center" vertical="top" wrapText="1"/>
    </xf>
    <xf numFmtId="164" fontId="1" fillId="4" borderId="10" xfId="0" applyNumberFormat="1" applyFont="1" applyFill="1" applyBorder="1" applyAlignment="1">
      <alignment vertical="top" wrapText="1"/>
    </xf>
    <xf numFmtId="164" fontId="1" fillId="4" borderId="8" xfId="0" applyNumberFormat="1" applyFont="1" applyFill="1" applyBorder="1" applyAlignment="1">
      <alignment vertical="top" wrapText="1"/>
    </xf>
    <xf numFmtId="164" fontId="1" fillId="4" borderId="6" xfId="0" applyNumberFormat="1" applyFont="1" applyFill="1" applyBorder="1" applyAlignment="1">
      <alignment horizontal="center" vertical="top" wrapText="1"/>
    </xf>
    <xf numFmtId="0" fontId="1" fillId="2" borderId="5" xfId="0" applyFont="1" applyFill="1" applyBorder="1" applyAlignment="1">
      <alignment vertical="top" wrapText="1"/>
    </xf>
    <xf numFmtId="164" fontId="1" fillId="5" borderId="5" xfId="0" applyNumberFormat="1" applyFont="1" applyFill="1" applyBorder="1" applyAlignment="1">
      <alignment vertical="top" wrapText="1"/>
    </xf>
    <xf numFmtId="164" fontId="1" fillId="5" borderId="1" xfId="0" applyNumberFormat="1" applyFont="1" applyFill="1" applyBorder="1" applyAlignment="1">
      <alignment horizontal="center" vertical="top" wrapText="1"/>
    </xf>
    <xf numFmtId="0" fontId="15" fillId="6" borderId="1" xfId="0" applyFont="1" applyFill="1" applyBorder="1" applyAlignment="1">
      <alignment horizontal="center" vertical="top" wrapText="1"/>
    </xf>
    <xf numFmtId="0" fontId="16" fillId="6" borderId="1" xfId="0" applyFont="1" applyFill="1" applyBorder="1" applyAlignment="1">
      <alignment horizontal="center" vertical="top" wrapText="1"/>
    </xf>
    <xf numFmtId="1" fontId="15" fillId="6" borderId="1" xfId="0" applyNumberFormat="1" applyFont="1" applyFill="1" applyBorder="1" applyAlignment="1">
      <alignment horizontal="center" vertical="top" wrapText="1"/>
    </xf>
    <xf numFmtId="49" fontId="1" fillId="0" borderId="1" xfId="0" applyNumberFormat="1" applyFont="1" applyFill="1" applyBorder="1" applyAlignment="1">
      <alignment vertical="top" wrapText="1"/>
    </xf>
    <xf numFmtId="0" fontId="1" fillId="5" borderId="12" xfId="0" applyFont="1" applyFill="1" applyBorder="1" applyAlignment="1">
      <alignment vertical="top" wrapText="1"/>
    </xf>
    <xf numFmtId="165" fontId="1" fillId="2" borderId="0" xfId="0" applyNumberFormat="1" applyFont="1" applyFill="1" applyBorder="1" applyAlignment="1">
      <alignment horizontal="center" vertical="top" wrapText="1"/>
    </xf>
    <xf numFmtId="165" fontId="1" fillId="5" borderId="3" xfId="0" applyNumberFormat="1" applyFont="1" applyFill="1" applyBorder="1" applyAlignment="1">
      <alignment horizontal="center" vertical="top" wrapText="1"/>
    </xf>
    <xf numFmtId="0" fontId="1" fillId="6" borderId="12" xfId="0" applyFont="1" applyFill="1" applyBorder="1" applyAlignment="1">
      <alignment vertical="top" wrapText="1"/>
    </xf>
    <xf numFmtId="164" fontId="1" fillId="0" borderId="3" xfId="0" applyNumberFormat="1" applyFont="1" applyFill="1" applyBorder="1" applyAlignment="1">
      <alignment horizontal="center" vertical="top" wrapText="1"/>
    </xf>
    <xf numFmtId="164" fontId="1" fillId="6" borderId="7" xfId="0" applyNumberFormat="1" applyFont="1" applyFill="1" applyBorder="1" applyAlignment="1">
      <alignment horizontal="center" vertical="top" wrapText="1"/>
    </xf>
    <xf numFmtId="3" fontId="1" fillId="6" borderId="7" xfId="0" applyNumberFormat="1" applyFont="1" applyFill="1" applyBorder="1" applyAlignment="1">
      <alignment horizontal="center" vertical="top" wrapText="1"/>
    </xf>
    <xf numFmtId="165" fontId="1" fillId="6" borderId="7" xfId="0" applyNumberFormat="1" applyFont="1" applyFill="1" applyBorder="1" applyAlignment="1">
      <alignment horizontal="center" vertical="top" wrapText="1"/>
    </xf>
    <xf numFmtId="164" fontId="1" fillId="6" borderId="8" xfId="0" applyNumberFormat="1" applyFont="1" applyFill="1" applyBorder="1" applyAlignment="1">
      <alignment horizontal="center" vertical="top" wrapText="1"/>
    </xf>
    <xf numFmtId="164" fontId="1" fillId="6" borderId="9" xfId="0" applyNumberFormat="1" applyFont="1" applyFill="1" applyBorder="1" applyAlignment="1">
      <alignment horizontal="center" vertical="top" wrapText="1"/>
    </xf>
    <xf numFmtId="3" fontId="1" fillId="6" borderId="9" xfId="0" applyNumberFormat="1" applyFont="1" applyFill="1" applyBorder="1" applyAlignment="1">
      <alignment horizontal="center" vertical="top" wrapText="1"/>
    </xf>
    <xf numFmtId="165" fontId="1" fillId="6" borderId="9" xfId="0" applyNumberFormat="1" applyFont="1" applyFill="1" applyBorder="1" applyAlignment="1">
      <alignment horizontal="center" vertical="top" wrapText="1"/>
    </xf>
    <xf numFmtId="49" fontId="3" fillId="2" borderId="4" xfId="0" applyNumberFormat="1" applyFont="1" applyFill="1" applyBorder="1" applyAlignment="1">
      <alignment vertical="center" wrapText="1"/>
    </xf>
    <xf numFmtId="0" fontId="6" fillId="4" borderId="4" xfId="0" applyFont="1" applyFill="1" applyBorder="1" applyAlignment="1">
      <alignment horizontal="left" vertical="top" wrapText="1"/>
    </xf>
    <xf numFmtId="0" fontId="1" fillId="5" borderId="3" xfId="0" applyFont="1" applyFill="1" applyBorder="1" applyAlignment="1">
      <alignment vertical="top" wrapText="1"/>
    </xf>
    <xf numFmtId="49" fontId="3" fillId="2" borderId="5" xfId="0" applyNumberFormat="1" applyFont="1" applyFill="1" applyBorder="1" applyAlignment="1">
      <alignment vertical="top" wrapText="1"/>
    </xf>
    <xf numFmtId="0" fontId="3" fillId="5" borderId="10" xfId="0" applyFont="1" applyFill="1" applyBorder="1" applyAlignment="1">
      <alignment vertical="top" wrapText="1"/>
    </xf>
    <xf numFmtId="164" fontId="11" fillId="5" borderId="11" xfId="0" applyNumberFormat="1" applyFont="1" applyFill="1" applyBorder="1" applyAlignment="1">
      <alignment vertical="top" wrapText="1"/>
    </xf>
    <xf numFmtId="49" fontId="1" fillId="2" borderId="3" xfId="0" applyNumberFormat="1" applyFont="1" applyFill="1" applyBorder="1" applyAlignment="1">
      <alignment vertical="center" wrapText="1"/>
    </xf>
    <xf numFmtId="49" fontId="3" fillId="2" borderId="4" xfId="0" applyNumberFormat="1" applyFont="1" applyFill="1" applyBorder="1" applyAlignment="1">
      <alignment vertical="top" wrapText="1"/>
    </xf>
    <xf numFmtId="49" fontId="1" fillId="2" borderId="5" xfId="0" applyNumberFormat="1" applyFont="1" applyFill="1" applyBorder="1" applyAlignment="1">
      <alignment horizontal="center" vertical="center" wrapText="1"/>
    </xf>
    <xf numFmtId="164" fontId="9" fillId="6" borderId="4" xfId="0" applyNumberFormat="1" applyFont="1" applyFill="1" applyBorder="1" applyAlignment="1">
      <alignment horizontal="center" vertical="top" wrapText="1"/>
    </xf>
    <xf numFmtId="164" fontId="1" fillId="5" borderId="3" xfId="0" applyNumberFormat="1" applyFont="1" applyFill="1" applyBorder="1" applyAlignment="1">
      <alignment horizontal="center" vertical="top" wrapText="1"/>
    </xf>
    <xf numFmtId="164" fontId="3" fillId="5" borderId="6" xfId="0" applyNumberFormat="1" applyFont="1" applyFill="1" applyBorder="1" applyAlignment="1">
      <alignment horizontal="center" vertical="top" wrapText="1"/>
    </xf>
    <xf numFmtId="164" fontId="3" fillId="5" borderId="10" xfId="0" applyNumberFormat="1" applyFont="1" applyFill="1" applyBorder="1" applyAlignment="1">
      <alignment horizontal="center" vertical="top" wrapText="1"/>
    </xf>
    <xf numFmtId="164" fontId="3" fillId="5" borderId="8" xfId="0" applyNumberFormat="1" applyFont="1" applyFill="1" applyBorder="1" applyAlignment="1">
      <alignment horizontal="center" vertical="top" wrapText="1"/>
    </xf>
    <xf numFmtId="164" fontId="11" fillId="5" borderId="7" xfId="0" applyNumberFormat="1" applyFont="1" applyFill="1" applyBorder="1" applyAlignment="1">
      <alignment horizontal="center" vertical="top" wrapText="1"/>
    </xf>
    <xf numFmtId="3" fontId="3" fillId="5" borderId="6" xfId="0" applyNumberFormat="1" applyFont="1" applyFill="1" applyBorder="1" applyAlignment="1">
      <alignment horizontal="center" vertical="top" wrapText="1"/>
    </xf>
    <xf numFmtId="3" fontId="3" fillId="5" borderId="10" xfId="0" applyNumberFormat="1" applyFont="1" applyFill="1" applyBorder="1" applyAlignment="1">
      <alignment vertical="top" wrapText="1"/>
    </xf>
    <xf numFmtId="3" fontId="3" fillId="5" borderId="8" xfId="0" applyNumberFormat="1" applyFont="1" applyFill="1" applyBorder="1" applyAlignment="1">
      <alignment vertical="top" wrapText="1"/>
    </xf>
    <xf numFmtId="9" fontId="1" fillId="2" borderId="1" xfId="0" applyNumberFormat="1" applyFont="1" applyFill="1" applyBorder="1" applyAlignment="1">
      <alignment horizontal="center" vertical="top" wrapText="1"/>
    </xf>
    <xf numFmtId="49" fontId="3" fillId="2" borderId="3" xfId="0" applyNumberFormat="1" applyFont="1" applyFill="1" applyBorder="1" applyAlignment="1">
      <alignment horizontal="center" vertical="top" wrapText="1"/>
    </xf>
    <xf numFmtId="49" fontId="3" fillId="2" borderId="4" xfId="0" applyNumberFormat="1" applyFont="1" applyFill="1" applyBorder="1" applyAlignment="1">
      <alignment horizontal="center" vertical="top" wrapText="1"/>
    </xf>
    <xf numFmtId="164" fontId="11" fillId="2" borderId="0" xfId="0" applyNumberFormat="1" applyFont="1" applyFill="1" applyBorder="1" applyAlignment="1">
      <alignment vertical="top" wrapText="1"/>
    </xf>
    <xf numFmtId="49" fontId="3" fillId="2" borderId="6" xfId="0" applyNumberFormat="1" applyFont="1" applyFill="1" applyBorder="1" applyAlignment="1">
      <alignment horizontal="center" vertical="top" wrapText="1"/>
    </xf>
    <xf numFmtId="49" fontId="3" fillId="2" borderId="10" xfId="0" applyNumberFormat="1" applyFont="1" applyFill="1" applyBorder="1" applyAlignment="1">
      <alignment horizontal="center" vertical="top" wrapText="1"/>
    </xf>
    <xf numFmtId="49" fontId="3" fillId="2" borderId="8" xfId="0" applyNumberFormat="1" applyFont="1" applyFill="1" applyBorder="1" applyAlignment="1">
      <alignment horizontal="center" vertical="top" wrapText="1"/>
    </xf>
    <xf numFmtId="164" fontId="3" fillId="5" borderId="5" xfId="0" applyNumberFormat="1" applyFont="1" applyFill="1" applyBorder="1" applyAlignment="1">
      <alignment vertical="top" wrapText="1"/>
    </xf>
    <xf numFmtId="164" fontId="3" fillId="5" borderId="4" xfId="0" applyNumberFormat="1" applyFont="1" applyFill="1" applyBorder="1" applyAlignment="1">
      <alignment horizontal="center" vertical="top" wrapText="1"/>
    </xf>
    <xf numFmtId="164" fontId="11" fillId="5" borderId="6" xfId="0" applyNumberFormat="1" applyFont="1" applyFill="1" applyBorder="1" applyAlignment="1">
      <alignment horizontal="center" vertical="top" wrapText="1"/>
    </xf>
    <xf numFmtId="164" fontId="11" fillId="5" borderId="10" xfId="0" applyNumberFormat="1" applyFont="1" applyFill="1" applyBorder="1" applyAlignment="1">
      <alignment horizontal="center" vertical="top" wrapText="1"/>
    </xf>
    <xf numFmtId="164" fontId="11" fillId="5" borderId="8" xfId="0" applyNumberFormat="1" applyFont="1" applyFill="1" applyBorder="1" applyAlignment="1">
      <alignment horizontal="center" vertical="top" wrapText="1"/>
    </xf>
    <xf numFmtId="3" fontId="3" fillId="5" borderId="11" xfId="0" applyNumberFormat="1" applyFont="1" applyFill="1" applyBorder="1" applyAlignment="1">
      <alignment horizontal="center" vertical="top" wrapText="1"/>
    </xf>
    <xf numFmtId="3" fontId="3" fillId="5" borderId="9" xfId="0" applyNumberFormat="1" applyFont="1" applyFill="1" applyBorder="1" applyAlignment="1">
      <alignment horizontal="center" vertical="top" wrapText="1"/>
    </xf>
    <xf numFmtId="49" fontId="1" fillId="2" borderId="3" xfId="0" applyNumberFormat="1" applyFont="1" applyFill="1" applyBorder="1" applyAlignment="1">
      <alignment horizontal="center" vertical="top" wrapText="1"/>
    </xf>
    <xf numFmtId="49" fontId="3" fillId="0" borderId="1" xfId="0" applyNumberFormat="1" applyFont="1" applyBorder="1" applyAlignment="1">
      <alignment horizontal="center" vertical="top" wrapText="1"/>
    </xf>
    <xf numFmtId="1" fontId="1" fillId="7" borderId="1" xfId="0" applyNumberFormat="1" applyFont="1" applyFill="1" applyBorder="1" applyAlignment="1">
      <alignment horizontal="center" vertical="top" wrapText="1"/>
    </xf>
    <xf numFmtId="11" fontId="9" fillId="4" borderId="1" xfId="0" applyNumberFormat="1" applyFont="1" applyFill="1" applyBorder="1" applyAlignment="1">
      <alignment horizontal="left" wrapText="1"/>
    </xf>
    <xf numFmtId="0" fontId="1" fillId="4" borderId="1" xfId="0" applyFont="1" applyFill="1" applyBorder="1" applyAlignment="1">
      <alignment horizontal="justify" vertical="top" wrapText="1"/>
    </xf>
    <xf numFmtId="164" fontId="1" fillId="5" borderId="4" xfId="0" applyNumberFormat="1" applyFont="1" applyFill="1" applyBorder="1" applyAlignment="1">
      <alignment vertical="top" wrapText="1"/>
    </xf>
    <xf numFmtId="0" fontId="1" fillId="4" borderId="1" xfId="0" applyNumberFormat="1" applyFont="1" applyFill="1" applyBorder="1" applyAlignment="1">
      <alignment horizontal="center" vertical="top" wrapText="1"/>
    </xf>
    <xf numFmtId="49" fontId="0" fillId="0" borderId="1" xfId="0" applyNumberFormat="1" applyBorder="1" applyAlignment="1">
      <alignment horizontal="center" vertical="top"/>
    </xf>
    <xf numFmtId="0" fontId="4" fillId="6" borderId="1" xfId="0" applyFont="1" applyFill="1" applyBorder="1" applyAlignment="1">
      <alignment vertical="top" wrapText="1"/>
    </xf>
    <xf numFmtId="164" fontId="11" fillId="6" borderId="1" xfId="0" applyNumberFormat="1" applyFont="1" applyFill="1" applyBorder="1" applyAlignment="1">
      <alignment horizontal="center" vertical="top" wrapText="1"/>
    </xf>
    <xf numFmtId="3" fontId="11" fillId="6" borderId="1" xfId="0" applyNumberFormat="1" applyFont="1" applyFill="1" applyBorder="1" applyAlignment="1">
      <alignment horizontal="center" vertical="top" wrapText="1"/>
    </xf>
    <xf numFmtId="3" fontId="3" fillId="6" borderId="1" xfId="0" applyNumberFormat="1" applyFont="1" applyFill="1" applyBorder="1" applyAlignment="1">
      <alignment horizontal="center" vertical="top" wrapText="1"/>
    </xf>
    <xf numFmtId="0" fontId="3" fillId="0" borderId="1" xfId="0" applyFont="1" applyBorder="1" applyAlignment="1">
      <alignment horizontal="center" vertical="top"/>
    </xf>
    <xf numFmtId="165" fontId="1" fillId="5" borderId="4" xfId="0" applyNumberFormat="1" applyFont="1" applyFill="1" applyBorder="1" applyAlignment="1">
      <alignment horizontal="center" vertical="top" wrapText="1"/>
    </xf>
    <xf numFmtId="49" fontId="3" fillId="2" borderId="0" xfId="0" applyNumberFormat="1" applyFont="1" applyFill="1" applyBorder="1" applyAlignment="1">
      <alignment vertical="top" wrapText="1"/>
    </xf>
    <xf numFmtId="0" fontId="6" fillId="2" borderId="0" xfId="0" applyFont="1" applyFill="1" applyBorder="1" applyAlignment="1">
      <alignment vertical="top" wrapText="1"/>
    </xf>
    <xf numFmtId="0" fontId="1" fillId="2" borderId="0" xfId="0" applyFont="1" applyFill="1" applyBorder="1" applyAlignment="1">
      <alignment vertical="top" wrapText="1"/>
    </xf>
    <xf numFmtId="3" fontId="1" fillId="2" borderId="0" xfId="0" applyNumberFormat="1" applyFont="1" applyFill="1" applyBorder="1" applyAlignment="1">
      <alignment horizontal="center" vertical="top" wrapText="1"/>
    </xf>
    <xf numFmtId="0" fontId="1" fillId="2" borderId="0" xfId="0" applyFont="1" applyFill="1" applyBorder="1" applyAlignment="1">
      <alignment horizontal="center" vertical="top" wrapText="1"/>
    </xf>
    <xf numFmtId="1" fontId="1" fillId="2" borderId="0" xfId="0" applyNumberFormat="1" applyFont="1" applyFill="1" applyBorder="1" applyAlignment="1">
      <alignment horizontal="center" vertical="top" wrapText="1"/>
    </xf>
    <xf numFmtId="0" fontId="4" fillId="2" borderId="0" xfId="0" applyFont="1" applyFill="1" applyBorder="1" applyAlignment="1">
      <alignment vertical="top" wrapText="1"/>
    </xf>
    <xf numFmtId="0" fontId="3" fillId="2" borderId="0" xfId="0" applyFont="1" applyFill="1" applyBorder="1" applyAlignment="1">
      <alignment vertical="top" wrapText="1"/>
    </xf>
    <xf numFmtId="164" fontId="3" fillId="2" borderId="0" xfId="0" applyNumberFormat="1" applyFont="1" applyFill="1" applyBorder="1" applyAlignment="1">
      <alignment vertical="top" wrapText="1"/>
    </xf>
    <xf numFmtId="3" fontId="3" fillId="2" borderId="0" xfId="0" applyNumberFormat="1" applyFont="1" applyFill="1" applyBorder="1" applyAlignment="1">
      <alignment vertical="top" wrapText="1"/>
    </xf>
    <xf numFmtId="0" fontId="1" fillId="2" borderId="0" xfId="0" applyNumberFormat="1" applyFont="1" applyFill="1" applyBorder="1" applyAlignment="1">
      <alignment horizontal="center" vertical="top" wrapText="1"/>
    </xf>
    <xf numFmtId="49" fontId="1" fillId="2" borderId="0" xfId="0" applyNumberFormat="1" applyFont="1" applyFill="1" applyBorder="1" applyAlignment="1">
      <alignment horizontal="center" vertical="top" wrapText="1"/>
    </xf>
    <xf numFmtId="49" fontId="3" fillId="2" borderId="0" xfId="0" applyNumberFormat="1" applyFont="1" applyFill="1" applyBorder="1" applyAlignment="1">
      <alignment horizontal="center" vertical="top" wrapText="1"/>
    </xf>
    <xf numFmtId="0" fontId="1" fillId="0" borderId="0" xfId="0" applyFont="1" applyBorder="1" applyAlignment="1">
      <alignment vertical="top"/>
    </xf>
    <xf numFmtId="165" fontId="1" fillId="0" borderId="0" xfId="0" applyNumberFormat="1" applyFont="1" applyBorder="1" applyAlignment="1">
      <alignment horizontal="center" vertical="top" wrapText="1"/>
    </xf>
    <xf numFmtId="0" fontId="1" fillId="0" borderId="0" xfId="0" applyFont="1" applyBorder="1" applyAlignment="1">
      <alignment horizontal="center" vertical="top" wrapText="1"/>
    </xf>
    <xf numFmtId="49" fontId="9" fillId="2" borderId="0" xfId="0" applyNumberFormat="1" applyFont="1" applyFill="1" applyBorder="1" applyAlignment="1">
      <alignment horizontal="left" vertical="top" wrapText="1"/>
    </xf>
    <xf numFmtId="1" fontId="1" fillId="0" borderId="0" xfId="0" applyNumberFormat="1" applyFont="1" applyBorder="1" applyAlignment="1">
      <alignment horizontal="center" vertical="top" wrapText="1"/>
    </xf>
    <xf numFmtId="49" fontId="1" fillId="0" borderId="0" xfId="0" applyNumberFormat="1" applyFont="1" applyBorder="1" applyAlignment="1">
      <alignment horizontal="left" vertical="top" wrapText="1"/>
    </xf>
    <xf numFmtId="0" fontId="3" fillId="2" borderId="1" xfId="0" applyFont="1" applyFill="1" applyBorder="1" applyAlignment="1">
      <alignment horizontal="center" vertical="top" wrapText="1"/>
    </xf>
    <xf numFmtId="165" fontId="4" fillId="3" borderId="1" xfId="0" applyNumberFormat="1" applyFont="1" applyFill="1" applyBorder="1" applyAlignment="1">
      <alignment horizontal="center" vertical="center" wrapText="1"/>
    </xf>
    <xf numFmtId="3" fontId="1" fillId="5" borderId="3" xfId="0" applyNumberFormat="1" applyFont="1" applyFill="1" applyBorder="1" applyAlignment="1">
      <alignment horizontal="center" vertical="top" wrapText="1"/>
    </xf>
    <xf numFmtId="0" fontId="1" fillId="6" borderId="6" xfId="0" applyFont="1" applyFill="1" applyBorder="1" applyAlignment="1">
      <alignment vertical="top" wrapText="1"/>
    </xf>
    <xf numFmtId="0" fontId="1" fillId="6" borderId="8" xfId="0" applyFont="1" applyFill="1" applyBorder="1" applyAlignment="1">
      <alignment vertical="top" wrapText="1"/>
    </xf>
    <xf numFmtId="164" fontId="1" fillId="6" borderId="14" xfId="0" applyNumberFormat="1" applyFont="1" applyFill="1" applyBorder="1" applyAlignment="1">
      <alignment horizontal="center" vertical="top" wrapText="1"/>
    </xf>
    <xf numFmtId="164" fontId="1" fillId="6" borderId="2" xfId="0" applyNumberFormat="1" applyFont="1" applyFill="1" applyBorder="1" applyAlignment="1">
      <alignment horizontal="center" vertical="top" wrapText="1"/>
    </xf>
    <xf numFmtId="0" fontId="3" fillId="6" borderId="8" xfId="0" applyFont="1" applyFill="1" applyBorder="1" applyAlignment="1">
      <alignment vertical="top" wrapText="1"/>
    </xf>
    <xf numFmtId="3" fontId="1" fillId="6" borderId="3" xfId="0" applyNumberFormat="1" applyFont="1" applyFill="1" applyBorder="1" applyAlignment="1">
      <alignment horizontal="center" vertical="top" wrapText="1"/>
    </xf>
    <xf numFmtId="165" fontId="1" fillId="5" borderId="1" xfId="0" applyNumberFormat="1" applyFont="1" applyFill="1" applyBorder="1" applyAlignment="1">
      <alignment horizontal="center" vertical="top" wrapText="1"/>
    </xf>
    <xf numFmtId="164" fontId="1" fillId="4" borderId="1" xfId="0" applyNumberFormat="1" applyFont="1" applyFill="1" applyBorder="1" applyAlignment="1">
      <alignment horizontal="center" vertical="top" wrapText="1"/>
    </xf>
    <xf numFmtId="164" fontId="11" fillId="2" borderId="0" xfId="0" applyNumberFormat="1" applyFont="1" applyFill="1" applyBorder="1" applyAlignment="1">
      <alignment horizontal="center" vertical="top" wrapText="1"/>
    </xf>
    <xf numFmtId="49" fontId="1" fillId="2" borderId="0" xfId="0" applyNumberFormat="1" applyFont="1" applyFill="1" applyBorder="1" applyAlignment="1">
      <alignment horizontal="center" vertical="center" wrapText="1"/>
    </xf>
    <xf numFmtId="3" fontId="11" fillId="2" borderId="0" xfId="0" applyNumberFormat="1" applyFont="1" applyFill="1" applyBorder="1" applyAlignment="1">
      <alignment horizontal="center" vertical="top" wrapText="1"/>
    </xf>
    <xf numFmtId="3" fontId="3" fillId="2" borderId="0" xfId="0" applyNumberFormat="1" applyFont="1" applyFill="1" applyBorder="1" applyAlignment="1">
      <alignment horizontal="center" vertical="top" wrapText="1"/>
    </xf>
    <xf numFmtId="164" fontId="3" fillId="2" borderId="0" xfId="0" applyNumberFormat="1" applyFont="1" applyFill="1" applyBorder="1" applyAlignment="1">
      <alignment horizontal="center" vertical="top" wrapText="1"/>
    </xf>
    <xf numFmtId="164" fontId="0" fillId="2" borderId="0" xfId="0" applyNumberFormat="1" applyFill="1" applyBorder="1"/>
    <xf numFmtId="49" fontId="0" fillId="2" borderId="0" xfId="0" applyNumberFormat="1" applyFill="1" applyBorder="1" applyAlignment="1">
      <alignment horizontal="center" vertical="top"/>
    </xf>
    <xf numFmtId="165" fontId="3" fillId="2" borderId="0" xfId="0" applyNumberFormat="1" applyFont="1" applyFill="1" applyBorder="1" applyAlignment="1">
      <alignment horizontal="center" vertical="top" wrapText="1"/>
    </xf>
    <xf numFmtId="49" fontId="1" fillId="2" borderId="0" xfId="0" applyNumberFormat="1" applyFont="1" applyFill="1" applyBorder="1" applyAlignment="1">
      <alignment vertical="top" wrapText="1"/>
    </xf>
    <xf numFmtId="49" fontId="1" fillId="2" borderId="0" xfId="0" applyNumberFormat="1" applyFont="1" applyFill="1" applyBorder="1" applyAlignment="1">
      <alignment horizontal="left" vertical="top" wrapText="1"/>
    </xf>
    <xf numFmtId="0" fontId="3" fillId="2" borderId="0" xfId="0" applyFont="1" applyFill="1" applyBorder="1" applyAlignment="1">
      <alignment horizontal="center" vertical="top" wrapText="1"/>
    </xf>
    <xf numFmtId="0" fontId="1" fillId="2" borderId="0" xfId="0" applyFont="1" applyFill="1" applyBorder="1" applyAlignment="1">
      <alignment horizontal="left" vertical="top" wrapText="1"/>
    </xf>
    <xf numFmtId="0" fontId="1" fillId="2" borderId="0" xfId="0" applyFont="1" applyFill="1" applyBorder="1" applyAlignment="1">
      <alignment vertical="top"/>
    </xf>
    <xf numFmtId="0" fontId="9" fillId="2" borderId="0" xfId="0" applyFont="1" applyFill="1" applyBorder="1" applyAlignment="1">
      <alignment horizontal="left" vertical="top" wrapText="1"/>
    </xf>
    <xf numFmtId="0" fontId="1" fillId="2" borderId="1" xfId="0" applyNumberFormat="1" applyFont="1" applyFill="1" applyBorder="1" applyAlignment="1">
      <alignment horizontal="center" vertical="top" wrapText="1"/>
    </xf>
    <xf numFmtId="0" fontId="1" fillId="5" borderId="1" xfId="0" applyNumberFormat="1" applyFont="1" applyFill="1" applyBorder="1" applyAlignment="1">
      <alignment horizontal="center" vertical="top" wrapText="1"/>
    </xf>
    <xf numFmtId="165" fontId="4" fillId="5" borderId="1" xfId="0" applyNumberFormat="1" applyFont="1" applyFill="1" applyBorder="1" applyAlignment="1">
      <alignment horizontal="center" vertical="top"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165" fontId="1" fillId="4" borderId="1" xfId="0" applyNumberFormat="1" applyFont="1" applyFill="1" applyBorder="1" applyAlignment="1">
      <alignment horizontal="center" vertical="top" wrapText="1"/>
    </xf>
    <xf numFmtId="165" fontId="1" fillId="6" borderId="1" xfId="0" applyNumberFormat="1" applyFont="1" applyFill="1" applyBorder="1" applyAlignment="1">
      <alignment horizontal="center" vertical="top" wrapText="1"/>
    </xf>
    <xf numFmtId="0" fontId="1" fillId="7" borderId="1" xfId="0" applyFont="1" applyFill="1" applyBorder="1" applyAlignment="1">
      <alignment horizontal="center" vertical="center" wrapText="1"/>
    </xf>
    <xf numFmtId="0" fontId="1" fillId="7" borderId="1" xfId="0" applyFont="1" applyFill="1" applyBorder="1" applyAlignment="1">
      <alignment horizontal="left" vertical="top" wrapText="1"/>
    </xf>
    <xf numFmtId="49" fontId="9" fillId="7" borderId="1" xfId="0" applyNumberFormat="1" applyFont="1" applyFill="1" applyBorder="1" applyAlignment="1">
      <alignment horizontal="left" vertical="top" wrapText="1"/>
    </xf>
    <xf numFmtId="0" fontId="1" fillId="7" borderId="1" xfId="0" applyFont="1" applyFill="1" applyBorder="1" applyAlignment="1">
      <alignment vertical="top"/>
    </xf>
    <xf numFmtId="165" fontId="1" fillId="7" borderId="1" xfId="0" applyNumberFormat="1" applyFont="1" applyFill="1" applyBorder="1" applyAlignment="1">
      <alignment horizontal="center" vertical="top" wrapText="1"/>
    </xf>
    <xf numFmtId="49" fontId="1" fillId="7" borderId="1" xfId="0" applyNumberFormat="1" applyFont="1" applyFill="1" applyBorder="1" applyAlignment="1">
      <alignment horizontal="center" vertical="center" wrapText="1"/>
    </xf>
    <xf numFmtId="49" fontId="18" fillId="7" borderId="0" xfId="0" applyNumberFormat="1" applyFont="1" applyFill="1" applyBorder="1" applyAlignment="1">
      <alignment horizontal="center" vertical="center"/>
    </xf>
    <xf numFmtId="164" fontId="11" fillId="5" borderId="3" xfId="0" applyNumberFormat="1" applyFont="1" applyFill="1" applyBorder="1" applyAlignment="1">
      <alignment horizontal="center" vertical="top" wrapText="1"/>
    </xf>
    <xf numFmtId="164" fontId="3" fillId="5" borderId="4" xfId="0" applyNumberFormat="1" applyFont="1" applyFill="1" applyBorder="1" applyAlignment="1">
      <alignment horizontal="center" vertical="top" wrapText="1"/>
    </xf>
    <xf numFmtId="164" fontId="1" fillId="6" borderId="1" xfId="0" applyNumberFormat="1" applyFont="1" applyFill="1" applyBorder="1" applyAlignment="1">
      <alignment horizontal="center" vertical="top" wrapText="1"/>
    </xf>
    <xf numFmtId="0" fontId="6" fillId="6" borderId="1" xfId="0" applyFont="1" applyFill="1" applyBorder="1" applyAlignment="1">
      <alignment horizontal="left" vertical="top" wrapText="1"/>
    </xf>
    <xf numFmtId="0" fontId="6" fillId="4" borderId="1" xfId="0" applyFont="1" applyFill="1" applyBorder="1" applyAlignment="1">
      <alignment vertical="top" wrapText="1"/>
    </xf>
    <xf numFmtId="3" fontId="1" fillId="6" borderId="1" xfId="0" applyNumberFormat="1" applyFont="1" applyFill="1" applyBorder="1" applyAlignment="1">
      <alignment horizontal="center" vertical="top" wrapText="1"/>
    </xf>
    <xf numFmtId="3" fontId="1" fillId="4" borderId="1" xfId="0" applyNumberFormat="1" applyFont="1" applyFill="1" applyBorder="1" applyAlignment="1">
      <alignment horizontal="center" vertical="top" wrapText="1"/>
    </xf>
    <xf numFmtId="164" fontId="1" fillId="4" borderId="1" xfId="0" applyNumberFormat="1" applyFont="1" applyFill="1" applyBorder="1" applyAlignment="1">
      <alignment horizontal="center" vertical="top" wrapText="1"/>
    </xf>
    <xf numFmtId="165" fontId="1" fillId="4" borderId="1" xfId="0" applyNumberFormat="1" applyFont="1" applyFill="1" applyBorder="1" applyAlignment="1">
      <alignment horizontal="center" vertical="top" wrapText="1"/>
    </xf>
    <xf numFmtId="165" fontId="1" fillId="6" borderId="1" xfId="0" applyNumberFormat="1" applyFont="1" applyFill="1" applyBorder="1" applyAlignment="1">
      <alignment horizontal="center" vertical="top" wrapText="1"/>
    </xf>
    <xf numFmtId="164" fontId="1" fillId="6" borderId="3" xfId="0" applyNumberFormat="1" applyFont="1" applyFill="1" applyBorder="1" applyAlignment="1">
      <alignment horizontal="center" vertical="top" wrapText="1"/>
    </xf>
    <xf numFmtId="0" fontId="17" fillId="2" borderId="1" xfId="0" applyFont="1" applyFill="1" applyBorder="1" applyAlignment="1">
      <alignment horizontal="center" vertical="center" wrapText="1"/>
    </xf>
    <xf numFmtId="0" fontId="9" fillId="2" borderId="1" xfId="0" applyFont="1" applyFill="1" applyBorder="1" applyAlignment="1">
      <alignment horizontal="left" vertical="top" wrapText="1"/>
    </xf>
    <xf numFmtId="165" fontId="5" fillId="2" borderId="1" xfId="0" applyNumberFormat="1" applyFont="1" applyFill="1" applyBorder="1" applyAlignment="1">
      <alignment horizontal="center" vertical="top" wrapText="1"/>
    </xf>
    <xf numFmtId="1" fontId="9" fillId="2" borderId="1" xfId="0" applyNumberFormat="1" applyFont="1" applyFill="1" applyBorder="1" applyAlignment="1">
      <alignment horizontal="center" vertical="top" wrapText="1"/>
    </xf>
    <xf numFmtId="3" fontId="9" fillId="2" borderId="1" xfId="0" applyNumberFormat="1" applyFont="1" applyFill="1" applyBorder="1" applyAlignment="1">
      <alignment horizontal="left" vertical="top" wrapText="1"/>
    </xf>
    <xf numFmtId="0" fontId="5" fillId="2" borderId="1" xfId="0" applyFont="1" applyFill="1" applyBorder="1" applyAlignment="1">
      <alignment horizontal="left" vertical="top" wrapText="1"/>
    </xf>
    <xf numFmtId="1" fontId="5" fillId="2" borderId="1" xfId="0" applyNumberFormat="1"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165" fontId="1" fillId="2" borderId="1"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4" xfId="0" applyFont="1" applyFill="1" applyBorder="1" applyAlignment="1">
      <alignment horizontal="center" vertical="center" wrapText="1"/>
    </xf>
    <xf numFmtId="0" fontId="1" fillId="2" borderId="4" xfId="0" applyFont="1" applyFill="1" applyBorder="1" applyAlignment="1">
      <alignment horizontal="center" vertical="top" wrapText="1"/>
    </xf>
    <xf numFmtId="165" fontId="1" fillId="2" borderId="3" xfId="0" applyNumberFormat="1" applyFont="1" applyFill="1" applyBorder="1" applyAlignment="1">
      <alignment horizontal="center" vertical="top" wrapText="1"/>
    </xf>
    <xf numFmtId="165" fontId="1" fillId="2" borderId="4" xfId="0" applyNumberFormat="1" applyFont="1" applyFill="1" applyBorder="1" applyAlignment="1">
      <alignment horizontal="center" vertical="top" wrapText="1"/>
    </xf>
    <xf numFmtId="0" fontId="1" fillId="2" borderId="1" xfId="0" applyFont="1" applyFill="1" applyBorder="1" applyAlignment="1">
      <alignment vertical="top"/>
    </xf>
    <xf numFmtId="165" fontId="0" fillId="2" borderId="0" xfId="0" applyNumberFormat="1" applyFill="1" applyBorder="1"/>
    <xf numFmtId="49" fontId="10" fillId="2" borderId="3" xfId="0" applyNumberFormat="1" applyFont="1" applyFill="1" applyBorder="1" applyAlignment="1">
      <alignment horizontal="center" vertical="center" wrapText="1"/>
    </xf>
    <xf numFmtId="0" fontId="1" fillId="2" borderId="3" xfId="0" applyFont="1" applyFill="1" applyBorder="1" applyAlignment="1">
      <alignment horizontal="left" vertical="top" wrapText="1"/>
    </xf>
    <xf numFmtId="3" fontId="5" fillId="2" borderId="3" xfId="0" applyNumberFormat="1" applyFont="1" applyFill="1" applyBorder="1" applyAlignment="1">
      <alignment horizontal="center" vertical="top" wrapText="1"/>
    </xf>
    <xf numFmtId="49" fontId="9" fillId="4" borderId="1" xfId="0" applyNumberFormat="1" applyFont="1" applyFill="1" applyBorder="1" applyAlignment="1">
      <alignment horizontal="left" vertical="top" wrapText="1"/>
    </xf>
    <xf numFmtId="0" fontId="1" fillId="4" borderId="1" xfId="0" applyFont="1" applyFill="1" applyBorder="1" applyAlignment="1">
      <alignment vertical="top"/>
    </xf>
    <xf numFmtId="0" fontId="1" fillId="6" borderId="1" xfId="0" applyFont="1" applyFill="1" applyBorder="1" applyAlignment="1">
      <alignment vertical="top"/>
    </xf>
    <xf numFmtId="49" fontId="10" fillId="4"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top" wrapText="1"/>
    </xf>
    <xf numFmtId="0" fontId="11" fillId="4" borderId="1" xfId="0" applyFont="1" applyFill="1" applyBorder="1" applyAlignment="1">
      <alignment horizontal="left" vertical="top" wrapText="1"/>
    </xf>
    <xf numFmtId="49" fontId="10" fillId="6" borderId="1" xfId="0" applyNumberFormat="1" applyFont="1" applyFill="1" applyBorder="1" applyAlignment="1">
      <alignment horizontal="center" vertical="center" wrapText="1"/>
    </xf>
    <xf numFmtId="0" fontId="10" fillId="6" borderId="1" xfId="0" applyFont="1" applyFill="1" applyBorder="1" applyAlignment="1">
      <alignment horizontal="center" vertical="top" wrapText="1"/>
    </xf>
    <xf numFmtId="49" fontId="1" fillId="6" borderId="1" xfId="0" applyNumberFormat="1" applyFont="1" applyFill="1" applyBorder="1" applyAlignment="1">
      <alignment horizontal="center" vertical="center" wrapText="1"/>
    </xf>
    <xf numFmtId="49" fontId="9" fillId="4" borderId="1" xfId="0" applyNumberFormat="1" applyFont="1" applyFill="1" applyBorder="1" applyAlignment="1">
      <alignment horizontal="center" vertical="center" wrapText="1"/>
    </xf>
    <xf numFmtId="0" fontId="13" fillId="4" borderId="1" xfId="0" applyFont="1" applyFill="1" applyBorder="1" applyAlignment="1">
      <alignment horizontal="left" vertical="top" wrapText="1"/>
    </xf>
    <xf numFmtId="0" fontId="9" fillId="4" borderId="1" xfId="0" applyFont="1" applyFill="1" applyBorder="1" applyAlignment="1">
      <alignment vertical="top"/>
    </xf>
    <xf numFmtId="0" fontId="9" fillId="4" borderId="1" xfId="0" applyFont="1" applyFill="1" applyBorder="1" applyAlignment="1">
      <alignment horizontal="center" vertical="top" wrapText="1"/>
    </xf>
    <xf numFmtId="1" fontId="9" fillId="4" borderId="1" xfId="0" applyNumberFormat="1" applyFont="1" applyFill="1" applyBorder="1" applyAlignment="1">
      <alignment horizontal="center" vertical="top" wrapText="1"/>
    </xf>
    <xf numFmtId="0" fontId="9" fillId="2" borderId="1" xfId="0" applyNumberFormat="1" applyFont="1" applyFill="1" applyBorder="1" applyAlignment="1">
      <alignment horizontal="left" vertical="top" wrapText="1"/>
    </xf>
    <xf numFmtId="0" fontId="1" fillId="2" borderId="4" xfId="0" applyFont="1" applyFill="1" applyBorder="1" applyAlignment="1">
      <alignment vertical="top"/>
    </xf>
    <xf numFmtId="0" fontId="1" fillId="2" borderId="4" xfId="0" applyFont="1" applyFill="1" applyBorder="1" applyAlignment="1">
      <alignment vertical="top" wrapText="1"/>
    </xf>
    <xf numFmtId="49" fontId="1" fillId="6" borderId="1" xfId="0" applyNumberFormat="1" applyFont="1" applyFill="1" applyBorder="1" applyAlignment="1">
      <alignment horizontal="left" vertical="top" wrapText="1"/>
    </xf>
    <xf numFmtId="0" fontId="9" fillId="4" borderId="1" xfId="0" applyNumberFormat="1" applyFont="1" applyFill="1" applyBorder="1" applyAlignment="1">
      <alignment horizontal="left" vertical="top" wrapText="1"/>
    </xf>
    <xf numFmtId="0" fontId="1" fillId="6" borderId="1" xfId="0" applyFont="1" applyFill="1" applyBorder="1" applyAlignment="1">
      <alignment vertical="center" wrapText="1"/>
    </xf>
    <xf numFmtId="0" fontId="1" fillId="4" borderId="1" xfId="0" applyFont="1" applyFill="1" applyBorder="1" applyAlignment="1">
      <alignment vertical="center" wrapText="1"/>
    </xf>
    <xf numFmtId="3" fontId="1" fillId="0" borderId="1" xfId="0" applyNumberFormat="1" applyFont="1" applyFill="1" applyBorder="1" applyAlignment="1">
      <alignment horizontal="center" vertical="top" wrapText="1"/>
    </xf>
    <xf numFmtId="0" fontId="5" fillId="0" borderId="1" xfId="0" applyFont="1" applyFill="1" applyBorder="1" applyAlignment="1">
      <alignment vertical="top" wrapText="1"/>
    </xf>
    <xf numFmtId="164" fontId="0" fillId="0" borderId="0" xfId="0" applyNumberFormat="1" applyFill="1" applyBorder="1"/>
    <xf numFmtId="49" fontId="3" fillId="4" borderId="1" xfId="0" applyNumberFormat="1" applyFont="1" applyFill="1" applyBorder="1" applyAlignment="1">
      <alignment vertical="top" wrapText="1"/>
    </xf>
    <xf numFmtId="164" fontId="1" fillId="6" borderId="1" xfId="0" applyNumberFormat="1" applyFont="1" applyFill="1" applyBorder="1" applyAlignment="1">
      <alignment horizontal="center" vertical="top" wrapText="1"/>
    </xf>
    <xf numFmtId="0" fontId="1" fillId="0" borderId="4" xfId="0" applyFont="1" applyBorder="1" applyAlignment="1">
      <alignment horizontal="center" vertical="center" wrapText="1"/>
    </xf>
    <xf numFmtId="165" fontId="1" fillId="2" borderId="4" xfId="0" applyNumberFormat="1" applyFont="1" applyFill="1" applyBorder="1" applyAlignment="1">
      <alignment horizontal="center" vertical="top" wrapText="1"/>
    </xf>
    <xf numFmtId="0" fontId="1" fillId="2" borderId="1" xfId="0" applyFont="1" applyFill="1" applyBorder="1" applyAlignment="1">
      <alignment horizontal="left" vertical="top" wrapText="1"/>
    </xf>
    <xf numFmtId="0" fontId="1" fillId="2" borderId="1" xfId="0" applyFont="1" applyFill="1" applyBorder="1" applyAlignment="1">
      <alignment vertical="top"/>
    </xf>
    <xf numFmtId="165" fontId="1" fillId="2" borderId="1"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3" fontId="1" fillId="6" borderId="1" xfId="0" applyNumberFormat="1" applyFont="1" applyFill="1" applyBorder="1" applyAlignment="1">
      <alignment horizontal="center" vertical="top" wrapText="1"/>
    </xf>
    <xf numFmtId="165" fontId="1" fillId="4" borderId="1" xfId="0" applyNumberFormat="1" applyFont="1" applyFill="1" applyBorder="1" applyAlignment="1">
      <alignment horizontal="center" vertical="top" wrapText="1"/>
    </xf>
    <xf numFmtId="3" fontId="1" fillId="4" borderId="1" xfId="0" applyNumberFormat="1" applyFont="1" applyFill="1" applyBorder="1" applyAlignment="1">
      <alignment horizontal="center" vertical="top" wrapText="1"/>
    </xf>
    <xf numFmtId="164" fontId="1" fillId="4" borderId="1" xfId="0" applyNumberFormat="1" applyFont="1" applyFill="1" applyBorder="1" applyAlignment="1">
      <alignment horizontal="center" vertical="top" wrapText="1"/>
    </xf>
    <xf numFmtId="165" fontId="1" fillId="6" borderId="1" xfId="0" applyNumberFormat="1" applyFont="1" applyFill="1" applyBorder="1" applyAlignment="1">
      <alignment horizontal="center" vertical="top" wrapText="1"/>
    </xf>
    <xf numFmtId="164" fontId="1" fillId="6" borderId="3" xfId="0" applyNumberFormat="1" applyFont="1" applyFill="1" applyBorder="1" applyAlignment="1">
      <alignment horizontal="center" vertical="top" wrapText="1"/>
    </xf>
    <xf numFmtId="165" fontId="1" fillId="6" borderId="1" xfId="0" applyNumberFormat="1" applyFont="1" applyFill="1" applyBorder="1" applyAlignment="1">
      <alignment horizontal="center" vertical="top" wrapText="1"/>
    </xf>
    <xf numFmtId="164" fontId="1" fillId="6" borderId="1" xfId="0" applyNumberFormat="1" applyFont="1" applyFill="1" applyBorder="1" applyAlignment="1">
      <alignment horizontal="center" vertical="top" wrapText="1"/>
    </xf>
    <xf numFmtId="3" fontId="1" fillId="4" borderId="1" xfId="0" applyNumberFormat="1" applyFont="1" applyFill="1" applyBorder="1" applyAlignment="1">
      <alignment horizontal="center" vertical="top" wrapText="1"/>
    </xf>
    <xf numFmtId="164" fontId="1" fillId="4" borderId="1" xfId="0" applyNumberFormat="1" applyFont="1" applyFill="1" applyBorder="1" applyAlignment="1">
      <alignment horizontal="center" vertical="top" wrapText="1"/>
    </xf>
    <xf numFmtId="165" fontId="1" fillId="2" borderId="3" xfId="0" applyNumberFormat="1" applyFont="1" applyFill="1" applyBorder="1" applyAlignment="1">
      <alignment horizontal="center" vertical="top" wrapText="1"/>
    </xf>
    <xf numFmtId="165" fontId="1" fillId="2" borderId="1"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165" fontId="1" fillId="4" borderId="1" xfId="0" applyNumberFormat="1" applyFont="1" applyFill="1" applyBorder="1" applyAlignment="1">
      <alignment horizontal="center" vertical="top" wrapText="1"/>
    </xf>
    <xf numFmtId="0" fontId="1" fillId="2" borderId="1" xfId="0" applyFont="1" applyFill="1" applyBorder="1" applyAlignment="1">
      <alignment horizontal="left" vertical="top" wrapText="1"/>
    </xf>
    <xf numFmtId="0" fontId="6" fillId="4" borderId="1" xfId="0" applyFont="1" applyFill="1" applyBorder="1" applyAlignment="1">
      <alignment vertical="top" wrapText="1"/>
    </xf>
    <xf numFmtId="49" fontId="1" fillId="0" borderId="3" xfId="0" applyNumberFormat="1" applyFont="1" applyBorder="1" applyAlignment="1">
      <alignment vertical="top" wrapText="1"/>
    </xf>
    <xf numFmtId="0" fontId="1" fillId="0" borderId="6" xfId="0" applyFont="1" applyBorder="1" applyAlignment="1">
      <alignment vertical="top" wrapText="1"/>
    </xf>
    <xf numFmtId="0" fontId="1" fillId="4" borderId="4" xfId="0" applyFont="1" applyFill="1" applyBorder="1" applyAlignment="1">
      <alignment horizontal="center" vertical="center" wrapText="1"/>
    </xf>
    <xf numFmtId="49" fontId="1" fillId="4" borderId="3" xfId="0" applyNumberFormat="1" applyFont="1" applyFill="1" applyBorder="1" applyAlignment="1">
      <alignment vertical="top" wrapText="1"/>
    </xf>
    <xf numFmtId="0" fontId="1" fillId="4" borderId="6" xfId="0" applyFont="1" applyFill="1" applyBorder="1" applyAlignment="1">
      <alignment vertical="top" wrapText="1"/>
    </xf>
    <xf numFmtId="16" fontId="9" fillId="4" borderId="1" xfId="0" applyNumberFormat="1" applyFont="1" applyFill="1" applyBorder="1" applyAlignment="1">
      <alignment vertical="top" wrapText="1"/>
    </xf>
    <xf numFmtId="0" fontId="1" fillId="2" borderId="3" xfId="0" applyFont="1" applyFill="1" applyBorder="1" applyAlignment="1">
      <alignment horizontal="left" vertical="top" wrapText="1"/>
    </xf>
    <xf numFmtId="0" fontId="1" fillId="2" borderId="1" xfId="0" applyFont="1" applyFill="1" applyBorder="1" applyAlignment="1">
      <alignment horizontal="center" vertical="top" wrapText="1"/>
    </xf>
    <xf numFmtId="164" fontId="1" fillId="2" borderId="4" xfId="0" applyNumberFormat="1" applyFont="1" applyFill="1" applyBorder="1" applyAlignment="1">
      <alignment vertical="top" wrapText="1"/>
    </xf>
    <xf numFmtId="3" fontId="1" fillId="2" borderId="4" xfId="0" applyNumberFormat="1" applyFont="1" applyFill="1" applyBorder="1" applyAlignment="1">
      <alignment horizontal="center" vertical="top" wrapText="1"/>
    </xf>
    <xf numFmtId="165" fontId="1" fillId="4" borderId="3" xfId="0" applyNumberFormat="1" applyFont="1" applyFill="1" applyBorder="1" applyAlignment="1">
      <alignment horizontal="center" vertical="top" wrapText="1"/>
    </xf>
    <xf numFmtId="49" fontId="1" fillId="2" borderId="4" xfId="0" applyNumberFormat="1" applyFont="1" applyFill="1" applyBorder="1" applyAlignment="1">
      <alignment vertical="top" wrapText="1"/>
    </xf>
    <xf numFmtId="49" fontId="1" fillId="2" borderId="4" xfId="0" applyNumberFormat="1" applyFont="1" applyFill="1" applyBorder="1" applyAlignment="1">
      <alignment horizontal="left" vertical="top" wrapText="1"/>
    </xf>
    <xf numFmtId="0" fontId="1" fillId="0" borderId="3" xfId="0" applyFont="1" applyBorder="1" applyAlignment="1">
      <alignment vertical="top" wrapText="1"/>
    </xf>
    <xf numFmtId="0" fontId="1" fillId="0" borderId="12" xfId="0" applyFont="1" applyBorder="1" applyAlignment="1">
      <alignment vertical="top" wrapText="1"/>
    </xf>
    <xf numFmtId="49" fontId="1" fillId="0" borderId="1" xfId="0" applyNumberFormat="1" applyFont="1" applyBorder="1" applyAlignment="1">
      <alignment horizontal="left" vertical="top" wrapText="1"/>
    </xf>
    <xf numFmtId="49" fontId="1" fillId="4" borderId="1" xfId="0" applyNumberFormat="1" applyFont="1" applyFill="1" applyBorder="1" applyAlignment="1">
      <alignment vertical="top" wrapText="1"/>
    </xf>
    <xf numFmtId="0" fontId="1" fillId="4" borderId="3" xfId="0" applyFont="1" applyFill="1" applyBorder="1" applyAlignment="1">
      <alignment vertical="top" wrapText="1"/>
    </xf>
    <xf numFmtId="0" fontId="1" fillId="4" borderId="12" xfId="0" applyFont="1" applyFill="1" applyBorder="1" applyAlignment="1">
      <alignment vertical="top" wrapText="1"/>
    </xf>
    <xf numFmtId="11" fontId="9" fillId="2" borderId="1" xfId="0" applyNumberFormat="1" applyFont="1" applyFill="1" applyBorder="1" applyAlignment="1">
      <alignment horizontal="left" wrapText="1"/>
    </xf>
    <xf numFmtId="0" fontId="1" fillId="2" borderId="1" xfId="0" applyFont="1" applyFill="1" applyBorder="1" applyAlignment="1">
      <alignment horizontal="justify" vertical="top" wrapText="1"/>
    </xf>
    <xf numFmtId="164" fontId="3" fillId="5" borderId="3" xfId="0" applyNumberFormat="1" applyFont="1" applyFill="1" applyBorder="1" applyAlignment="1">
      <alignment vertical="top" wrapText="1"/>
    </xf>
    <xf numFmtId="164" fontId="3" fillId="5" borderId="4" xfId="0" applyNumberFormat="1" applyFont="1" applyFill="1" applyBorder="1" applyAlignment="1">
      <alignment vertical="top" wrapText="1"/>
    </xf>
    <xf numFmtId="0" fontId="18" fillId="6" borderId="1" xfId="0" applyFont="1" applyFill="1" applyBorder="1" applyAlignment="1">
      <alignment horizontal="center" vertical="top"/>
    </xf>
    <xf numFmtId="0" fontId="0" fillId="6" borderId="1" xfId="0" applyFill="1" applyBorder="1" applyAlignment="1">
      <alignment horizontal="left" vertical="top"/>
    </xf>
    <xf numFmtId="0" fontId="22" fillId="6" borderId="1" xfId="0" applyFont="1" applyFill="1" applyBorder="1" applyAlignment="1">
      <alignment vertical="top" wrapText="1"/>
    </xf>
    <xf numFmtId="1" fontId="1" fillId="4" borderId="3" xfId="0" applyNumberFormat="1" applyFont="1" applyFill="1" applyBorder="1" applyAlignment="1">
      <alignment horizontal="center" vertical="top" wrapText="1"/>
    </xf>
    <xf numFmtId="1" fontId="1" fillId="4" borderId="5" xfId="0" applyNumberFormat="1" applyFont="1" applyFill="1" applyBorder="1" applyAlignment="1">
      <alignment horizontal="center" vertical="top" wrapText="1"/>
    </xf>
    <xf numFmtId="1" fontId="1" fillId="4" borderId="4" xfId="0" applyNumberFormat="1" applyFont="1" applyFill="1" applyBorder="1" applyAlignment="1">
      <alignment horizontal="center" vertical="top" wrapText="1"/>
    </xf>
    <xf numFmtId="0" fontId="1" fillId="5" borderId="3" xfId="0" applyFont="1" applyFill="1" applyBorder="1" applyAlignment="1">
      <alignment horizontal="left" vertical="top" wrapText="1"/>
    </xf>
    <xf numFmtId="0" fontId="1" fillId="5" borderId="5" xfId="0" applyFont="1" applyFill="1" applyBorder="1" applyAlignment="1">
      <alignment horizontal="left" vertical="top" wrapText="1"/>
    </xf>
    <xf numFmtId="0" fontId="1" fillId="5" borderId="4" xfId="0" applyFont="1" applyFill="1" applyBorder="1" applyAlignment="1">
      <alignment horizontal="left" vertical="top" wrapText="1"/>
    </xf>
    <xf numFmtId="0" fontId="1" fillId="5" borderId="3" xfId="0" applyFont="1" applyFill="1" applyBorder="1" applyAlignment="1">
      <alignment horizontal="center" vertical="top" wrapText="1"/>
    </xf>
    <xf numFmtId="0" fontId="1" fillId="5" borderId="5" xfId="0" applyFont="1" applyFill="1" applyBorder="1" applyAlignment="1">
      <alignment horizontal="center" vertical="top" wrapText="1"/>
    </xf>
    <xf numFmtId="0" fontId="1" fillId="5" borderId="4" xfId="0" applyFont="1" applyFill="1" applyBorder="1" applyAlignment="1">
      <alignment horizontal="center" vertical="top" wrapText="1"/>
    </xf>
    <xf numFmtId="1" fontId="1" fillId="5" borderId="3" xfId="0" applyNumberFormat="1" applyFont="1" applyFill="1" applyBorder="1" applyAlignment="1">
      <alignment horizontal="center" vertical="top" wrapText="1"/>
    </xf>
    <xf numFmtId="1" fontId="1" fillId="5" borderId="5" xfId="0" applyNumberFormat="1" applyFont="1" applyFill="1" applyBorder="1" applyAlignment="1">
      <alignment horizontal="center" vertical="top" wrapText="1"/>
    </xf>
    <xf numFmtId="1" fontId="1" fillId="5" borderId="4" xfId="0" applyNumberFormat="1" applyFont="1" applyFill="1" applyBorder="1" applyAlignment="1">
      <alignment horizontal="center" vertical="top" wrapText="1"/>
    </xf>
    <xf numFmtId="0" fontId="6" fillId="6" borderId="3" xfId="0" applyFont="1" applyFill="1" applyBorder="1" applyAlignment="1">
      <alignment horizontal="left" vertical="top" wrapText="1"/>
    </xf>
    <xf numFmtId="0" fontId="6" fillId="6" borderId="4"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4" xfId="0" applyFont="1" applyFill="1" applyBorder="1" applyAlignment="1">
      <alignment horizontal="left" vertical="top" wrapText="1"/>
    </xf>
    <xf numFmtId="3" fontId="3" fillId="5" borderId="6" xfId="0" applyNumberFormat="1" applyFont="1" applyFill="1" applyBorder="1" applyAlignment="1">
      <alignment horizontal="center" vertical="top" wrapText="1"/>
    </xf>
    <xf numFmtId="3" fontId="3" fillId="5" borderId="10" xfId="0" applyNumberFormat="1" applyFont="1" applyFill="1" applyBorder="1" applyAlignment="1">
      <alignment horizontal="center" vertical="top" wrapText="1"/>
    </xf>
    <xf numFmtId="3" fontId="3" fillId="5" borderId="5" xfId="0" applyNumberFormat="1" applyFont="1" applyFill="1" applyBorder="1" applyAlignment="1">
      <alignment horizontal="center" vertical="top" wrapText="1"/>
    </xf>
    <xf numFmtId="3" fontId="3" fillId="5" borderId="4" xfId="0" applyNumberFormat="1" applyFont="1" applyFill="1" applyBorder="1" applyAlignment="1">
      <alignment horizontal="center" vertical="top" wrapText="1"/>
    </xf>
    <xf numFmtId="49" fontId="3" fillId="5" borderId="3" xfId="0" applyNumberFormat="1" applyFont="1" applyFill="1" applyBorder="1" applyAlignment="1">
      <alignment horizontal="center" vertical="top" wrapText="1"/>
    </xf>
    <xf numFmtId="49" fontId="3" fillId="5" borderId="5" xfId="0" applyNumberFormat="1" applyFont="1" applyFill="1" applyBorder="1" applyAlignment="1">
      <alignment horizontal="center" vertical="top" wrapText="1"/>
    </xf>
    <xf numFmtId="49" fontId="3" fillId="5" borderId="4" xfId="0" applyNumberFormat="1" applyFont="1" applyFill="1" applyBorder="1" applyAlignment="1">
      <alignment horizontal="center" vertical="top" wrapText="1"/>
    </xf>
    <xf numFmtId="49" fontId="1" fillId="6" borderId="3" xfId="0" applyNumberFormat="1" applyFont="1" applyFill="1" applyBorder="1" applyAlignment="1">
      <alignment horizontal="center" vertical="center" wrapText="1"/>
    </xf>
    <xf numFmtId="49" fontId="1" fillId="6" borderId="5" xfId="0" applyNumberFormat="1" applyFont="1" applyFill="1" applyBorder="1" applyAlignment="1">
      <alignment horizontal="center" vertical="center" wrapText="1"/>
    </xf>
    <xf numFmtId="49" fontId="1" fillId="6" borderId="4" xfId="0" applyNumberFormat="1" applyFont="1" applyFill="1" applyBorder="1" applyAlignment="1">
      <alignment horizontal="center" vertical="center" wrapText="1"/>
    </xf>
    <xf numFmtId="49" fontId="1" fillId="4" borderId="3" xfId="0" applyNumberFormat="1" applyFont="1" applyFill="1" applyBorder="1" applyAlignment="1">
      <alignment horizontal="center" vertical="top" wrapText="1"/>
    </xf>
    <xf numFmtId="49" fontId="1" fillId="4" borderId="5" xfId="0" applyNumberFormat="1" applyFont="1" applyFill="1" applyBorder="1" applyAlignment="1">
      <alignment horizontal="center" vertical="top" wrapText="1"/>
    </xf>
    <xf numFmtId="49" fontId="1" fillId="4" borderId="4" xfId="0" applyNumberFormat="1" applyFont="1" applyFill="1" applyBorder="1" applyAlignment="1">
      <alignment horizontal="center" vertical="top" wrapText="1"/>
    </xf>
    <xf numFmtId="165" fontId="1" fillId="5" borderId="1" xfId="0" applyNumberFormat="1" applyFont="1" applyFill="1" applyBorder="1" applyAlignment="1">
      <alignment horizontal="center" vertical="top" wrapText="1"/>
    </xf>
    <xf numFmtId="49" fontId="3" fillId="2" borderId="3" xfId="0" applyNumberFormat="1" applyFont="1" applyFill="1" applyBorder="1" applyAlignment="1">
      <alignment horizontal="center" vertical="top" wrapText="1"/>
    </xf>
    <xf numFmtId="49" fontId="3" fillId="2" borderId="5" xfId="0" applyNumberFormat="1" applyFont="1" applyFill="1" applyBorder="1" applyAlignment="1">
      <alignment horizontal="center" vertical="top" wrapText="1"/>
    </xf>
    <xf numFmtId="49" fontId="3" fillId="2" borderId="4" xfId="0" applyNumberFormat="1" applyFont="1" applyFill="1" applyBorder="1" applyAlignment="1">
      <alignment horizontal="center" vertical="top" wrapText="1"/>
    </xf>
    <xf numFmtId="0" fontId="3" fillId="5" borderId="3" xfId="0" applyFont="1" applyFill="1" applyBorder="1" applyAlignment="1">
      <alignment horizontal="center" vertical="top" wrapText="1"/>
    </xf>
    <xf numFmtId="0" fontId="3" fillId="5" borderId="5" xfId="0" applyFont="1" applyFill="1" applyBorder="1" applyAlignment="1">
      <alignment horizontal="center" vertical="top" wrapText="1"/>
    </xf>
    <xf numFmtId="0" fontId="3" fillId="5" borderId="4" xfId="0" applyFont="1" applyFill="1" applyBorder="1" applyAlignment="1">
      <alignment horizontal="center" vertical="top" wrapText="1"/>
    </xf>
    <xf numFmtId="164" fontId="1" fillId="6" borderId="1" xfId="0" applyNumberFormat="1" applyFont="1" applyFill="1" applyBorder="1" applyAlignment="1">
      <alignment horizontal="center" vertical="top" wrapText="1"/>
    </xf>
    <xf numFmtId="0" fontId="6" fillId="6" borderId="1" xfId="0" applyFont="1" applyFill="1" applyBorder="1" applyAlignment="1">
      <alignment horizontal="left" vertical="top" wrapText="1"/>
    </xf>
    <xf numFmtId="0" fontId="6" fillId="4" borderId="1" xfId="0" applyFont="1" applyFill="1" applyBorder="1" applyAlignment="1">
      <alignment vertical="top" wrapText="1"/>
    </xf>
    <xf numFmtId="0" fontId="1" fillId="4" borderId="13" xfId="0" applyFont="1" applyFill="1" applyBorder="1" applyAlignment="1">
      <alignment vertical="top"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165" fontId="1" fillId="2" borderId="3" xfId="0" applyNumberFormat="1" applyFont="1" applyFill="1" applyBorder="1" applyAlignment="1">
      <alignment horizontal="center" vertical="top" wrapText="1"/>
    </xf>
    <xf numFmtId="165" fontId="1" fillId="2" borderId="4" xfId="0" applyNumberFormat="1" applyFont="1" applyFill="1" applyBorder="1" applyAlignment="1">
      <alignment horizontal="center" vertical="top" wrapText="1"/>
    </xf>
    <xf numFmtId="0" fontId="1" fillId="2" borderId="1" xfId="0" applyFont="1" applyFill="1" applyBorder="1" applyAlignment="1">
      <alignment horizontal="left" vertical="top"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0" fillId="0" borderId="0" xfId="0" applyBorder="1" applyAlignment="1">
      <alignment horizontal="right" vertical="center"/>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0" fillId="0" borderId="2" xfId="0" applyBorder="1" applyAlignment="1">
      <alignment horizontal="center" vertical="center" wrapText="1"/>
    </xf>
    <xf numFmtId="0" fontId="1" fillId="2" borderId="1" xfId="0" applyFont="1" applyFill="1" applyBorder="1" applyAlignment="1">
      <alignment vertical="top"/>
    </xf>
    <xf numFmtId="0" fontId="5" fillId="2" borderId="3" xfId="0" applyFont="1" applyFill="1" applyBorder="1" applyAlignment="1">
      <alignment horizontal="center" vertical="top" wrapText="1"/>
    </xf>
    <xf numFmtId="0" fontId="5" fillId="2" borderId="4" xfId="0" applyFont="1" applyFill="1" applyBorder="1" applyAlignment="1">
      <alignment horizontal="center" vertical="top" wrapText="1"/>
    </xf>
    <xf numFmtId="164" fontId="5" fillId="2" borderId="3" xfId="0" applyNumberFormat="1" applyFont="1" applyFill="1" applyBorder="1" applyAlignment="1">
      <alignment horizontal="center" vertical="top" wrapText="1"/>
    </xf>
    <xf numFmtId="164" fontId="5" fillId="2" borderId="4" xfId="0" applyNumberFormat="1" applyFont="1" applyFill="1" applyBorder="1" applyAlignment="1">
      <alignment horizontal="center" vertical="top" wrapText="1"/>
    </xf>
    <xf numFmtId="165" fontId="1" fillId="2" borderId="1"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165" fontId="5" fillId="2" borderId="3" xfId="0" applyNumberFormat="1" applyFont="1" applyFill="1" applyBorder="1" applyAlignment="1">
      <alignment horizontal="center" vertical="top" wrapText="1"/>
    </xf>
    <xf numFmtId="165" fontId="5" fillId="2" borderId="4" xfId="0" applyNumberFormat="1"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3" fontId="1" fillId="6" borderId="1" xfId="0" applyNumberFormat="1" applyFont="1" applyFill="1" applyBorder="1" applyAlignment="1">
      <alignment horizontal="center" vertical="top" wrapText="1"/>
    </xf>
    <xf numFmtId="165" fontId="1" fillId="4" borderId="1" xfId="0" applyNumberFormat="1" applyFont="1" applyFill="1" applyBorder="1" applyAlignment="1">
      <alignment horizontal="center" vertical="top" wrapText="1"/>
    </xf>
    <xf numFmtId="165" fontId="1" fillId="6" borderId="1" xfId="0" applyNumberFormat="1" applyFont="1" applyFill="1" applyBorder="1" applyAlignment="1">
      <alignment horizontal="center" vertical="top" wrapText="1"/>
    </xf>
    <xf numFmtId="164" fontId="1" fillId="6" borderId="3" xfId="0" applyNumberFormat="1" applyFont="1" applyFill="1" applyBorder="1" applyAlignment="1">
      <alignment horizontal="center" vertical="top" wrapText="1"/>
    </xf>
    <xf numFmtId="164" fontId="1" fillId="6" borderId="5" xfId="0" applyNumberFormat="1" applyFont="1" applyFill="1" applyBorder="1" applyAlignment="1">
      <alignment horizontal="center" vertical="top" wrapText="1"/>
    </xf>
    <xf numFmtId="164" fontId="1" fillId="6" borderId="4" xfId="0" applyNumberFormat="1" applyFont="1" applyFill="1" applyBorder="1" applyAlignment="1">
      <alignment horizontal="center" vertical="top" wrapText="1"/>
    </xf>
    <xf numFmtId="165" fontId="3" fillId="5" borderId="3" xfId="0" applyNumberFormat="1" applyFont="1" applyFill="1" applyBorder="1" applyAlignment="1">
      <alignment horizontal="center" vertical="top" wrapText="1"/>
    </xf>
    <xf numFmtId="165" fontId="3" fillId="5" borderId="5" xfId="0" applyNumberFormat="1" applyFont="1" applyFill="1" applyBorder="1" applyAlignment="1">
      <alignment horizontal="center" vertical="top" wrapText="1"/>
    </xf>
    <xf numFmtId="165" fontId="3" fillId="5" borderId="4" xfId="0" applyNumberFormat="1" applyFont="1" applyFill="1" applyBorder="1" applyAlignment="1">
      <alignment horizontal="center" vertical="top" wrapText="1"/>
    </xf>
    <xf numFmtId="3" fontId="1" fillId="4" borderId="1" xfId="0" applyNumberFormat="1" applyFont="1" applyFill="1" applyBorder="1" applyAlignment="1">
      <alignment horizontal="center" vertical="top" wrapText="1"/>
    </xf>
    <xf numFmtId="164" fontId="1" fillId="4" borderId="1" xfId="0" applyNumberFormat="1" applyFont="1" applyFill="1" applyBorder="1" applyAlignment="1">
      <alignment horizontal="center" vertical="top" wrapText="1"/>
    </xf>
    <xf numFmtId="49" fontId="9" fillId="2" borderId="3" xfId="0" applyNumberFormat="1" applyFont="1" applyFill="1" applyBorder="1" applyAlignment="1">
      <alignment horizontal="center" vertical="top" wrapText="1"/>
    </xf>
    <xf numFmtId="49" fontId="9" fillId="2" borderId="4" xfId="0" applyNumberFormat="1" applyFont="1" applyFill="1" applyBorder="1" applyAlignment="1">
      <alignment horizontal="center" vertical="top" wrapText="1"/>
    </xf>
    <xf numFmtId="3" fontId="5" fillId="2" borderId="3" xfId="0" applyNumberFormat="1" applyFont="1" applyFill="1" applyBorder="1" applyAlignment="1">
      <alignment horizontal="center" vertical="top" wrapText="1"/>
    </xf>
    <xf numFmtId="3" fontId="5" fillId="2" borderId="4" xfId="0" applyNumberFormat="1" applyFont="1" applyFill="1" applyBorder="1" applyAlignment="1">
      <alignment horizontal="center" vertical="top" wrapText="1"/>
    </xf>
    <xf numFmtId="0" fontId="1" fillId="6" borderId="13" xfId="0" applyFont="1" applyFill="1" applyBorder="1" applyAlignment="1">
      <alignment horizontal="center" vertical="top" wrapText="1"/>
    </xf>
    <xf numFmtId="164" fontId="1" fillId="4" borderId="12" xfId="0" applyNumberFormat="1" applyFont="1" applyFill="1" applyBorder="1" applyAlignment="1">
      <alignment horizontal="center" vertical="top" wrapText="1"/>
    </xf>
    <xf numFmtId="1" fontId="1" fillId="2" borderId="3" xfId="0" applyNumberFormat="1" applyFont="1" applyFill="1" applyBorder="1" applyAlignment="1">
      <alignment horizontal="center" vertical="top" wrapText="1"/>
    </xf>
    <xf numFmtId="1" fontId="1" fillId="2" borderId="4" xfId="0" applyNumberFormat="1" applyFont="1" applyFill="1" applyBorder="1" applyAlignment="1">
      <alignment horizontal="center" vertical="top" wrapText="1"/>
    </xf>
    <xf numFmtId="49" fontId="9" fillId="2" borderId="3" xfId="0" applyNumberFormat="1" applyFont="1" applyFill="1" applyBorder="1" applyAlignment="1">
      <alignment horizontal="left" vertical="top" wrapText="1"/>
    </xf>
    <xf numFmtId="49" fontId="9" fillId="2" borderId="4" xfId="0" applyNumberFormat="1" applyFont="1" applyFill="1" applyBorder="1" applyAlignment="1">
      <alignment horizontal="left" vertical="top" wrapText="1"/>
    </xf>
    <xf numFmtId="0" fontId="1" fillId="6" borderId="3" xfId="0" applyFont="1" applyFill="1" applyBorder="1" applyAlignment="1">
      <alignment horizontal="center" vertical="top" wrapText="1"/>
    </xf>
    <xf numFmtId="0" fontId="1" fillId="6" borderId="5" xfId="0" applyFont="1" applyFill="1" applyBorder="1" applyAlignment="1">
      <alignment horizontal="center" vertical="top" wrapText="1"/>
    </xf>
    <xf numFmtId="0" fontId="1" fillId="6" borderId="4" xfId="0" applyFont="1" applyFill="1" applyBorder="1" applyAlignment="1">
      <alignment horizontal="center" vertical="top" wrapText="1"/>
    </xf>
    <xf numFmtId="1" fontId="1" fillId="6" borderId="3" xfId="0" applyNumberFormat="1" applyFont="1" applyFill="1" applyBorder="1" applyAlignment="1">
      <alignment horizontal="center" vertical="top" wrapText="1"/>
    </xf>
    <xf numFmtId="1" fontId="1" fillId="6" borderId="5" xfId="0" applyNumberFormat="1" applyFont="1" applyFill="1" applyBorder="1" applyAlignment="1">
      <alignment horizontal="center" vertical="top" wrapText="1"/>
    </xf>
    <xf numFmtId="1" fontId="1" fillId="6" borderId="4" xfId="0" applyNumberFormat="1" applyFont="1" applyFill="1" applyBorder="1" applyAlignment="1">
      <alignment horizontal="center" vertical="top" wrapText="1"/>
    </xf>
    <xf numFmtId="0" fontId="1" fillId="4" borderId="3" xfId="0" applyFont="1" applyFill="1" applyBorder="1" applyAlignment="1">
      <alignment horizontal="center" vertical="top" wrapText="1"/>
    </xf>
    <xf numFmtId="0" fontId="1" fillId="4" borderId="5" xfId="0" applyFont="1" applyFill="1" applyBorder="1" applyAlignment="1">
      <alignment horizontal="center" vertical="top" wrapText="1"/>
    </xf>
    <xf numFmtId="0" fontId="1" fillId="4" borderId="4" xfId="0"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7"/>
  <sheetViews>
    <sheetView tabSelected="1" view="pageBreakPreview" zoomScaleNormal="75" zoomScaleSheetLayoutView="100" workbookViewId="0">
      <selection activeCell="N102" sqref="N102"/>
    </sheetView>
  </sheetViews>
  <sheetFormatPr defaultRowHeight="15" x14ac:dyDescent="0.25"/>
  <cols>
    <col min="1" max="1" width="4.42578125" style="6" customWidth="1"/>
    <col min="2" max="2" width="27.28515625" style="1" customWidth="1"/>
    <col min="3" max="3" width="7.85546875" style="1" customWidth="1"/>
    <col min="4" max="4" width="13" style="6" customWidth="1"/>
    <col min="5" max="5" width="11.28515625" style="6" customWidth="1"/>
    <col min="6" max="7" width="11.42578125" style="6" customWidth="1"/>
    <col min="8" max="8" width="10.7109375" style="6" customWidth="1"/>
    <col min="9" max="10" width="11.5703125" style="6" customWidth="1"/>
    <col min="11" max="11" width="10.85546875" style="6" customWidth="1"/>
    <col min="12" max="13" width="12" style="6" customWidth="1"/>
    <col min="14" max="14" width="10.7109375" style="6" customWidth="1"/>
    <col min="15" max="15" width="12.140625" style="6" customWidth="1"/>
    <col min="16" max="16" width="26.5703125" style="1" customWidth="1"/>
    <col min="17" max="17" width="9.140625" style="6" customWidth="1"/>
    <col min="18" max="18" width="10.7109375" style="6" customWidth="1"/>
    <col min="19" max="19" width="12.140625" style="6" customWidth="1"/>
    <col min="20" max="20" width="20.140625" style="1" customWidth="1"/>
    <col min="21" max="21" width="13.42578125" style="1" customWidth="1"/>
    <col min="22" max="16384" width="9.140625" style="1"/>
  </cols>
  <sheetData>
    <row r="1" spans="1:21" x14ac:dyDescent="0.25">
      <c r="A1" s="551" t="s">
        <v>33</v>
      </c>
      <c r="B1" s="551"/>
      <c r="C1" s="551"/>
      <c r="D1" s="551"/>
      <c r="E1" s="551"/>
      <c r="F1" s="551"/>
      <c r="G1" s="551"/>
      <c r="H1" s="551"/>
      <c r="I1" s="551"/>
      <c r="J1" s="551"/>
      <c r="K1" s="551"/>
      <c r="L1" s="551"/>
      <c r="M1" s="551"/>
      <c r="N1" s="551"/>
      <c r="O1" s="551"/>
      <c r="P1" s="551"/>
      <c r="Q1" s="551"/>
      <c r="R1" s="551"/>
      <c r="S1" s="551"/>
    </row>
    <row r="2" spans="1:21" x14ac:dyDescent="0.25">
      <c r="A2" s="552" t="s">
        <v>34</v>
      </c>
      <c r="B2" s="553"/>
      <c r="C2" s="553"/>
      <c r="D2" s="553"/>
      <c r="E2" s="553"/>
      <c r="F2" s="553"/>
      <c r="G2" s="553"/>
      <c r="H2" s="553"/>
      <c r="I2" s="553"/>
      <c r="J2" s="553"/>
      <c r="K2" s="553"/>
      <c r="L2" s="553"/>
      <c r="M2" s="553"/>
      <c r="N2" s="553"/>
      <c r="O2" s="553"/>
      <c r="P2" s="553"/>
      <c r="Q2" s="553"/>
      <c r="R2" s="553"/>
      <c r="S2" s="553"/>
    </row>
    <row r="3" spans="1:21" x14ac:dyDescent="0.25">
      <c r="A3" s="552" t="s">
        <v>243</v>
      </c>
      <c r="B3" s="552"/>
      <c r="C3" s="552"/>
      <c r="D3" s="552"/>
      <c r="E3" s="552"/>
      <c r="F3" s="552"/>
      <c r="G3" s="552"/>
      <c r="H3" s="552"/>
      <c r="I3" s="552"/>
      <c r="J3" s="552"/>
      <c r="K3" s="552"/>
      <c r="L3" s="552"/>
      <c r="M3" s="552"/>
      <c r="N3" s="552"/>
      <c r="O3" s="552"/>
      <c r="P3" s="552"/>
      <c r="Q3" s="552"/>
      <c r="R3" s="552"/>
      <c r="S3" s="552"/>
    </row>
    <row r="4" spans="1:21" x14ac:dyDescent="0.25">
      <c r="A4" s="554"/>
      <c r="B4" s="554"/>
      <c r="C4" s="554"/>
      <c r="D4" s="554"/>
      <c r="E4" s="554"/>
      <c r="F4" s="554"/>
      <c r="G4" s="554"/>
      <c r="H4" s="554"/>
      <c r="I4" s="554"/>
      <c r="J4" s="554"/>
      <c r="K4" s="554"/>
      <c r="L4" s="554"/>
      <c r="M4" s="554"/>
      <c r="N4" s="554"/>
      <c r="O4" s="554"/>
      <c r="P4" s="554"/>
      <c r="Q4" s="554"/>
      <c r="R4" s="554"/>
      <c r="S4" s="554"/>
    </row>
    <row r="5" spans="1:21" ht="15.75" customHeight="1" x14ac:dyDescent="0.25">
      <c r="A5" s="535" t="s">
        <v>0</v>
      </c>
      <c r="B5" s="535" t="s">
        <v>1</v>
      </c>
      <c r="C5" s="535" t="s">
        <v>2</v>
      </c>
      <c r="D5" s="535" t="s">
        <v>3</v>
      </c>
      <c r="E5" s="535"/>
      <c r="F5" s="535"/>
      <c r="G5" s="535"/>
      <c r="H5" s="535"/>
      <c r="I5" s="535"/>
      <c r="J5" s="535"/>
      <c r="K5" s="535"/>
      <c r="L5" s="535"/>
      <c r="M5" s="535"/>
      <c r="N5" s="542" t="s">
        <v>4</v>
      </c>
      <c r="O5" s="543"/>
      <c r="P5" s="548" t="s">
        <v>5</v>
      </c>
      <c r="Q5" s="535" t="s">
        <v>6</v>
      </c>
      <c r="R5" s="535" t="s">
        <v>7</v>
      </c>
      <c r="S5" s="535" t="s">
        <v>8</v>
      </c>
    </row>
    <row r="6" spans="1:21" ht="16.5" customHeight="1" x14ac:dyDescent="0.25">
      <c r="A6" s="535"/>
      <c r="B6" s="535"/>
      <c r="C6" s="535"/>
      <c r="D6" s="536" t="s">
        <v>9</v>
      </c>
      <c r="E6" s="537"/>
      <c r="F6" s="535" t="s">
        <v>10</v>
      </c>
      <c r="G6" s="535"/>
      <c r="H6" s="535"/>
      <c r="I6" s="535"/>
      <c r="J6" s="535"/>
      <c r="K6" s="535"/>
      <c r="L6" s="535"/>
      <c r="M6" s="535"/>
      <c r="N6" s="544"/>
      <c r="O6" s="545"/>
      <c r="P6" s="549"/>
      <c r="Q6" s="535"/>
      <c r="R6" s="535"/>
      <c r="S6" s="535"/>
    </row>
    <row r="7" spans="1:21" ht="60.75" customHeight="1" x14ac:dyDescent="0.25">
      <c r="A7" s="535"/>
      <c r="B7" s="535"/>
      <c r="C7" s="535"/>
      <c r="D7" s="538"/>
      <c r="E7" s="539"/>
      <c r="F7" s="536" t="s">
        <v>11</v>
      </c>
      <c r="G7" s="537"/>
      <c r="H7" s="535" t="s">
        <v>12</v>
      </c>
      <c r="I7" s="535"/>
      <c r="J7" s="535" t="s">
        <v>29</v>
      </c>
      <c r="K7" s="535"/>
      <c r="L7" s="535" t="s">
        <v>13</v>
      </c>
      <c r="M7" s="535"/>
      <c r="N7" s="544"/>
      <c r="O7" s="545"/>
      <c r="P7" s="549"/>
      <c r="Q7" s="535"/>
      <c r="R7" s="535"/>
      <c r="S7" s="535"/>
    </row>
    <row r="8" spans="1:21" ht="15" customHeight="1" x14ac:dyDescent="0.25">
      <c r="A8" s="535"/>
      <c r="B8" s="535"/>
      <c r="C8" s="535"/>
      <c r="D8" s="540"/>
      <c r="E8" s="541"/>
      <c r="F8" s="540"/>
      <c r="G8" s="541"/>
      <c r="H8" s="535"/>
      <c r="I8" s="535"/>
      <c r="J8" s="535"/>
      <c r="K8" s="535"/>
      <c r="L8" s="535"/>
      <c r="M8" s="535"/>
      <c r="N8" s="546"/>
      <c r="O8" s="547"/>
      <c r="P8" s="549"/>
      <c r="Q8" s="535"/>
      <c r="R8" s="535"/>
      <c r="S8" s="535"/>
    </row>
    <row r="9" spans="1:21" ht="63.75" customHeight="1" x14ac:dyDescent="0.25">
      <c r="A9" s="535"/>
      <c r="B9" s="535"/>
      <c r="C9" s="535"/>
      <c r="D9" s="16" t="s">
        <v>14</v>
      </c>
      <c r="E9" s="16" t="s">
        <v>15</v>
      </c>
      <c r="F9" s="16" t="s">
        <v>14</v>
      </c>
      <c r="G9" s="16" t="s">
        <v>15</v>
      </c>
      <c r="H9" s="16" t="s">
        <v>14</v>
      </c>
      <c r="I9" s="16" t="s">
        <v>15</v>
      </c>
      <c r="J9" s="16" t="s">
        <v>14</v>
      </c>
      <c r="K9" s="16" t="s">
        <v>15</v>
      </c>
      <c r="L9" s="16" t="s">
        <v>14</v>
      </c>
      <c r="M9" s="16" t="s">
        <v>15</v>
      </c>
      <c r="N9" s="16" t="s">
        <v>14</v>
      </c>
      <c r="O9" s="16" t="s">
        <v>15</v>
      </c>
      <c r="P9" s="550"/>
      <c r="Q9" s="535"/>
      <c r="R9" s="535"/>
      <c r="S9" s="535"/>
    </row>
    <row r="10" spans="1:21" x14ac:dyDescent="0.25">
      <c r="A10" s="2">
        <v>1</v>
      </c>
      <c r="B10" s="2">
        <v>2</v>
      </c>
      <c r="C10" s="2">
        <v>3</v>
      </c>
      <c r="D10" s="2">
        <v>4</v>
      </c>
      <c r="E10" s="2">
        <v>5</v>
      </c>
      <c r="F10" s="2">
        <v>6</v>
      </c>
      <c r="G10" s="2">
        <v>7</v>
      </c>
      <c r="H10" s="2">
        <v>8</v>
      </c>
      <c r="I10" s="2">
        <v>9</v>
      </c>
      <c r="J10" s="2">
        <v>10</v>
      </c>
      <c r="K10" s="2">
        <v>11</v>
      </c>
      <c r="L10" s="2">
        <v>12</v>
      </c>
      <c r="M10" s="2">
        <v>13</v>
      </c>
      <c r="N10" s="2">
        <v>14</v>
      </c>
      <c r="O10" s="2">
        <v>15</v>
      </c>
      <c r="P10" s="2">
        <v>16</v>
      </c>
      <c r="Q10" s="2">
        <v>17</v>
      </c>
      <c r="R10" s="2">
        <v>18</v>
      </c>
      <c r="S10" s="2">
        <v>19</v>
      </c>
    </row>
    <row r="11" spans="1:21" x14ac:dyDescent="0.25">
      <c r="A11" s="16"/>
      <c r="B11" s="16"/>
      <c r="C11" s="16"/>
      <c r="D11" s="16"/>
      <c r="E11" s="16"/>
      <c r="F11" s="16"/>
      <c r="G11" s="16"/>
      <c r="H11" s="16"/>
      <c r="I11" s="16"/>
      <c r="J11" s="16"/>
      <c r="K11" s="16"/>
      <c r="L11" s="16"/>
      <c r="M11" s="16"/>
      <c r="N11" s="16"/>
      <c r="O11" s="16"/>
      <c r="P11" s="16"/>
      <c r="Q11" s="16"/>
      <c r="R11" s="16"/>
      <c r="S11" s="16"/>
    </row>
    <row r="12" spans="1:21" ht="37.5" customHeight="1" x14ac:dyDescent="0.25">
      <c r="A12" s="369"/>
      <c r="B12" s="14" t="s">
        <v>16</v>
      </c>
      <c r="C12" s="15"/>
      <c r="D12" s="341">
        <f t="shared" ref="D12:E18" si="0">F12+H12+J12</f>
        <v>537098.29999999993</v>
      </c>
      <c r="E12" s="341">
        <f t="shared" si="0"/>
        <v>508449.4</v>
      </c>
      <c r="F12" s="91">
        <f t="shared" ref="F12:M12" si="1">F14+F99+F107+F142+F163+F173+F185+F191+F200+F233+F262+F269+F275</f>
        <v>12624.6</v>
      </c>
      <c r="G12" s="91">
        <f t="shared" si="1"/>
        <v>12558.9</v>
      </c>
      <c r="H12" s="91">
        <f t="shared" si="1"/>
        <v>308873.8</v>
      </c>
      <c r="I12" s="91">
        <f t="shared" si="1"/>
        <v>285630.40000000002</v>
      </c>
      <c r="J12" s="91">
        <f t="shared" si="1"/>
        <v>215599.9</v>
      </c>
      <c r="K12" s="91">
        <f t="shared" si="1"/>
        <v>210260.09999999998</v>
      </c>
      <c r="L12" s="91">
        <f t="shared" si="1"/>
        <v>9626.6</v>
      </c>
      <c r="M12" s="91">
        <f t="shared" si="1"/>
        <v>9626.6</v>
      </c>
      <c r="N12" s="40">
        <v>100</v>
      </c>
      <c r="O12" s="91">
        <f t="shared" ref="O12:O16" si="2">E12/D12*100</f>
        <v>94.665985723656192</v>
      </c>
      <c r="P12" s="39"/>
      <c r="Q12" s="38"/>
      <c r="R12" s="38"/>
      <c r="S12" s="38"/>
      <c r="T12" s="54"/>
      <c r="U12" s="54"/>
    </row>
    <row r="13" spans="1:21" x14ac:dyDescent="0.25">
      <c r="A13" s="2"/>
      <c r="B13" s="3"/>
      <c r="C13" s="3"/>
      <c r="D13" s="7"/>
      <c r="E13" s="7"/>
      <c r="F13" s="7"/>
      <c r="G13" s="7"/>
      <c r="H13" s="7"/>
      <c r="I13" s="7"/>
      <c r="J13" s="7"/>
      <c r="K13" s="7"/>
      <c r="L13" s="7"/>
      <c r="M13" s="7"/>
      <c r="N13" s="7"/>
      <c r="O13" s="41"/>
      <c r="P13" s="4"/>
      <c r="Q13" s="5"/>
      <c r="R13" s="5"/>
      <c r="S13" s="42"/>
    </row>
    <row r="14" spans="1:21" ht="51" x14ac:dyDescent="0.25">
      <c r="A14" s="368">
        <v>1</v>
      </c>
      <c r="B14" s="25" t="s">
        <v>17</v>
      </c>
      <c r="C14" s="26" t="s">
        <v>207</v>
      </c>
      <c r="D14" s="367">
        <f t="shared" si="0"/>
        <v>222422.00000000003</v>
      </c>
      <c r="E14" s="367">
        <f t="shared" si="0"/>
        <v>217076.2</v>
      </c>
      <c r="F14" s="152">
        <f t="shared" ref="F14:M14" si="3">F15+F59+F63+F77+F92</f>
        <v>11258.6</v>
      </c>
      <c r="G14" s="152">
        <f>G15+G59+G77+G92+G63</f>
        <v>11209.5</v>
      </c>
      <c r="H14" s="60">
        <f t="shared" si="3"/>
        <v>150181.30000000002</v>
      </c>
      <c r="I14" s="152">
        <f t="shared" si="3"/>
        <v>149990.40000000002</v>
      </c>
      <c r="J14" s="152">
        <f t="shared" si="3"/>
        <v>60982.100000000006</v>
      </c>
      <c r="K14" s="152">
        <f t="shared" si="3"/>
        <v>55876.3</v>
      </c>
      <c r="L14" s="152">
        <f t="shared" si="3"/>
        <v>0</v>
      </c>
      <c r="M14" s="152">
        <f t="shared" si="3"/>
        <v>0</v>
      </c>
      <c r="N14" s="27">
        <v>100</v>
      </c>
      <c r="O14" s="78">
        <f t="shared" si="2"/>
        <v>97.596550700919877</v>
      </c>
      <c r="P14" s="24"/>
      <c r="Q14" s="24"/>
      <c r="R14" s="24"/>
      <c r="S14" s="44"/>
      <c r="T14" s="54"/>
      <c r="U14" s="54"/>
    </row>
    <row r="15" spans="1:21" ht="44.25" customHeight="1" x14ac:dyDescent="0.25">
      <c r="A15" s="101"/>
      <c r="B15" s="61" t="s">
        <v>102</v>
      </c>
      <c r="C15" s="62"/>
      <c r="D15" s="63">
        <f t="shared" si="0"/>
        <v>188839.40000000002</v>
      </c>
      <c r="E15" s="63">
        <f t="shared" si="0"/>
        <v>183568.30000000002</v>
      </c>
      <c r="F15" s="63">
        <f t="shared" ref="F15:M15" si="4">F16+F26+F50+F53+F56</f>
        <v>11258.6</v>
      </c>
      <c r="G15" s="63">
        <f t="shared" si="4"/>
        <v>11209.5</v>
      </c>
      <c r="H15" s="63">
        <f t="shared" si="4"/>
        <v>133139.80000000002</v>
      </c>
      <c r="I15" s="63">
        <f t="shared" si="4"/>
        <v>133023.30000000002</v>
      </c>
      <c r="J15" s="63">
        <f t="shared" si="4"/>
        <v>44441.000000000007</v>
      </c>
      <c r="K15" s="63">
        <f t="shared" si="4"/>
        <v>39335.5</v>
      </c>
      <c r="L15" s="63">
        <f t="shared" si="4"/>
        <v>0</v>
      </c>
      <c r="M15" s="63">
        <f t="shared" si="4"/>
        <v>0</v>
      </c>
      <c r="N15" s="64">
        <v>100</v>
      </c>
      <c r="O15" s="136">
        <f t="shared" si="2"/>
        <v>97.208686322875408</v>
      </c>
      <c r="P15" s="65"/>
      <c r="Q15" s="65"/>
      <c r="R15" s="65"/>
      <c r="S15" s="66"/>
      <c r="T15" s="54"/>
      <c r="U15" s="54"/>
    </row>
    <row r="16" spans="1:21" ht="44.25" customHeight="1" x14ac:dyDescent="0.25">
      <c r="A16" s="101"/>
      <c r="B16" s="20" t="s">
        <v>103</v>
      </c>
      <c r="C16" s="21"/>
      <c r="D16" s="52">
        <f t="shared" si="0"/>
        <v>37103.299999999996</v>
      </c>
      <c r="E16" s="52">
        <f t="shared" si="0"/>
        <v>36916.1</v>
      </c>
      <c r="F16" s="52">
        <f t="shared" ref="F16:M16" si="5">SUM(F17:F25)</f>
        <v>0</v>
      </c>
      <c r="G16" s="52">
        <f t="shared" si="5"/>
        <v>0</v>
      </c>
      <c r="H16" s="52">
        <f t="shared" si="5"/>
        <v>26986.699999999997</v>
      </c>
      <c r="I16" s="52">
        <f t="shared" si="5"/>
        <v>26967.3</v>
      </c>
      <c r="J16" s="52">
        <f t="shared" si="5"/>
        <v>10116.6</v>
      </c>
      <c r="K16" s="52">
        <f t="shared" si="5"/>
        <v>9948.8000000000011</v>
      </c>
      <c r="L16" s="52">
        <f t="shared" si="5"/>
        <v>0</v>
      </c>
      <c r="M16" s="52">
        <f t="shared" si="5"/>
        <v>0</v>
      </c>
      <c r="N16" s="22">
        <v>100</v>
      </c>
      <c r="O16" s="137">
        <f t="shared" si="2"/>
        <v>99.495462667741151</v>
      </c>
      <c r="P16" s="23"/>
      <c r="Q16" s="23"/>
      <c r="R16" s="23"/>
      <c r="S16" s="43"/>
    </row>
    <row r="17" spans="1:20" s="216" customFormat="1" ht="174" customHeight="1" x14ac:dyDescent="0.25">
      <c r="A17" s="390"/>
      <c r="B17" s="391" t="s">
        <v>50</v>
      </c>
      <c r="C17" s="53"/>
      <c r="D17" s="392">
        <f t="shared" si="0"/>
        <v>718.9</v>
      </c>
      <c r="E17" s="392">
        <f t="shared" si="0"/>
        <v>551.1</v>
      </c>
      <c r="F17" s="85"/>
      <c r="G17" s="85"/>
      <c r="H17" s="85"/>
      <c r="I17" s="85"/>
      <c r="J17" s="85">
        <v>718.9</v>
      </c>
      <c r="K17" s="85">
        <v>551.1</v>
      </c>
      <c r="L17" s="85"/>
      <c r="M17" s="85"/>
      <c r="N17" s="393">
        <v>100</v>
      </c>
      <c r="O17" s="85">
        <f>E17/D17*100</f>
        <v>76.658784253720967</v>
      </c>
      <c r="P17" s="394" t="s">
        <v>306</v>
      </c>
      <c r="Q17" s="84">
        <v>53</v>
      </c>
      <c r="R17" s="84">
        <v>56</v>
      </c>
      <c r="S17" s="393">
        <v>106</v>
      </c>
    </row>
    <row r="18" spans="1:20" s="216" customFormat="1" ht="171" customHeight="1" x14ac:dyDescent="0.25">
      <c r="A18" s="369"/>
      <c r="B18" s="395" t="s">
        <v>158</v>
      </c>
      <c r="C18" s="86"/>
      <c r="D18" s="392">
        <f t="shared" si="0"/>
        <v>9804.9000000000015</v>
      </c>
      <c r="E18" s="392">
        <f t="shared" si="0"/>
        <v>9804.9000000000015</v>
      </c>
      <c r="F18" s="392"/>
      <c r="G18" s="392"/>
      <c r="H18" s="392">
        <v>407.2</v>
      </c>
      <c r="I18" s="392">
        <v>407.2</v>
      </c>
      <c r="J18" s="392">
        <v>9397.7000000000007</v>
      </c>
      <c r="K18" s="392">
        <v>9397.7000000000007</v>
      </c>
      <c r="L18" s="392"/>
      <c r="M18" s="392"/>
      <c r="N18" s="396">
        <v>100</v>
      </c>
      <c r="O18" s="392">
        <f t="shared" ref="O18:O22" si="6">E18/D18*100</f>
        <v>100</v>
      </c>
      <c r="P18" s="457" t="s">
        <v>307</v>
      </c>
      <c r="Q18" s="397">
        <v>0</v>
      </c>
      <c r="R18" s="397">
        <v>0</v>
      </c>
      <c r="S18" s="397">
        <v>100</v>
      </c>
    </row>
    <row r="19" spans="1:20" s="216" customFormat="1" ht="233.25" customHeight="1" x14ac:dyDescent="0.25">
      <c r="A19" s="369"/>
      <c r="B19" s="395" t="s">
        <v>159</v>
      </c>
      <c r="C19" s="86"/>
      <c r="D19" s="392">
        <f t="shared" ref="D19:D21" si="7">F19+H19+J19</f>
        <v>30.7</v>
      </c>
      <c r="E19" s="392">
        <f t="shared" ref="E19:E21" si="8">G19+I19+K19</f>
        <v>11.3</v>
      </c>
      <c r="F19" s="392"/>
      <c r="G19" s="392"/>
      <c r="H19" s="392">
        <v>30.7</v>
      </c>
      <c r="I19" s="392">
        <v>11.3</v>
      </c>
      <c r="J19" s="392"/>
      <c r="K19" s="392"/>
      <c r="L19" s="392"/>
      <c r="M19" s="392"/>
      <c r="N19" s="396">
        <v>100</v>
      </c>
      <c r="O19" s="392">
        <f t="shared" si="6"/>
        <v>36.807817589576551</v>
      </c>
      <c r="P19" s="457" t="s">
        <v>308</v>
      </c>
      <c r="Q19" s="398">
        <v>0</v>
      </c>
      <c r="R19" s="398">
        <v>0</v>
      </c>
      <c r="S19" s="397">
        <v>100</v>
      </c>
    </row>
    <row r="20" spans="1:20" s="216" customFormat="1" ht="261" customHeight="1" x14ac:dyDescent="0.25">
      <c r="A20" s="369"/>
      <c r="B20" s="395" t="s">
        <v>160</v>
      </c>
      <c r="C20" s="86"/>
      <c r="D20" s="392">
        <f>F20+H20+J20</f>
        <v>120.4</v>
      </c>
      <c r="E20" s="392">
        <f>G20+I20+K20</f>
        <v>120.4</v>
      </c>
      <c r="F20" s="392"/>
      <c r="G20" s="392"/>
      <c r="H20" s="392">
        <v>120.4</v>
      </c>
      <c r="I20" s="392">
        <v>120.4</v>
      </c>
      <c r="J20" s="392"/>
      <c r="K20" s="392"/>
      <c r="L20" s="392"/>
      <c r="M20" s="392"/>
      <c r="N20" s="396">
        <v>100</v>
      </c>
      <c r="O20" s="392">
        <f t="shared" si="6"/>
        <v>100</v>
      </c>
      <c r="P20" s="17"/>
      <c r="Q20" s="396"/>
      <c r="R20" s="398"/>
      <c r="S20" s="397"/>
    </row>
    <row r="21" spans="1:20" s="216" customFormat="1" ht="234" customHeight="1" x14ac:dyDescent="0.25">
      <c r="A21" s="369"/>
      <c r="B21" s="395" t="s">
        <v>48</v>
      </c>
      <c r="C21" s="86"/>
      <c r="D21" s="392">
        <f t="shared" si="7"/>
        <v>7471.3</v>
      </c>
      <c r="E21" s="392">
        <f t="shared" si="8"/>
        <v>7471.3</v>
      </c>
      <c r="F21" s="392"/>
      <c r="G21" s="392"/>
      <c r="H21" s="392">
        <v>7471.3</v>
      </c>
      <c r="I21" s="392">
        <v>7471.3</v>
      </c>
      <c r="J21" s="392"/>
      <c r="K21" s="392"/>
      <c r="L21" s="392"/>
      <c r="M21" s="392"/>
      <c r="N21" s="396">
        <v>100</v>
      </c>
      <c r="O21" s="392">
        <f t="shared" si="6"/>
        <v>100</v>
      </c>
      <c r="P21" s="17"/>
      <c r="Q21" s="398"/>
      <c r="R21" s="398"/>
      <c r="S21" s="397"/>
    </row>
    <row r="22" spans="1:20" s="216" customFormat="1" ht="158.25" customHeight="1" x14ac:dyDescent="0.25">
      <c r="A22" s="526"/>
      <c r="B22" s="534" t="s">
        <v>49</v>
      </c>
      <c r="C22" s="555"/>
      <c r="D22" s="560">
        <f>F22+H22+J22</f>
        <v>493.5</v>
      </c>
      <c r="E22" s="560">
        <f>G22+I22+K22</f>
        <v>493.5</v>
      </c>
      <c r="F22" s="560"/>
      <c r="G22" s="560"/>
      <c r="H22" s="560">
        <v>493.5</v>
      </c>
      <c r="I22" s="560">
        <v>493.5</v>
      </c>
      <c r="J22" s="560"/>
      <c r="K22" s="560"/>
      <c r="L22" s="560"/>
      <c r="M22" s="560"/>
      <c r="N22" s="561">
        <v>100</v>
      </c>
      <c r="O22" s="562">
        <f t="shared" si="6"/>
        <v>100</v>
      </c>
      <c r="P22" s="564"/>
      <c r="Q22" s="556"/>
      <c r="R22" s="556"/>
      <c r="S22" s="558"/>
    </row>
    <row r="23" spans="1:20" s="216" customFormat="1" ht="29.25" customHeight="1" x14ac:dyDescent="0.25">
      <c r="A23" s="527"/>
      <c r="B23" s="534"/>
      <c r="C23" s="555"/>
      <c r="D23" s="560"/>
      <c r="E23" s="560"/>
      <c r="F23" s="560"/>
      <c r="G23" s="560"/>
      <c r="H23" s="560"/>
      <c r="I23" s="560"/>
      <c r="J23" s="560"/>
      <c r="K23" s="560"/>
      <c r="L23" s="560"/>
      <c r="M23" s="560"/>
      <c r="N23" s="561"/>
      <c r="O23" s="563"/>
      <c r="P23" s="565"/>
      <c r="Q23" s="557"/>
      <c r="R23" s="557"/>
      <c r="S23" s="559"/>
    </row>
    <row r="24" spans="1:20" s="216" customFormat="1" ht="81" customHeight="1" x14ac:dyDescent="0.25">
      <c r="A24" s="526"/>
      <c r="B24" s="528" t="s">
        <v>87</v>
      </c>
      <c r="C24" s="530"/>
      <c r="D24" s="532">
        <f>F25+H24+J25</f>
        <v>18463.599999999999</v>
      </c>
      <c r="E24" s="532">
        <f>G25+I24+K25</f>
        <v>18463.599999999999</v>
      </c>
      <c r="F24" s="532"/>
      <c r="G24" s="532"/>
      <c r="H24" s="532">
        <v>18463.599999999999</v>
      </c>
      <c r="I24" s="532">
        <v>18463.599999999999</v>
      </c>
      <c r="J24" s="532"/>
      <c r="K24" s="532"/>
      <c r="L24" s="532"/>
      <c r="M24" s="532"/>
      <c r="N24" s="564">
        <v>100</v>
      </c>
      <c r="O24" s="532">
        <f>E24/D24*100</f>
        <v>100</v>
      </c>
      <c r="P24" s="577"/>
      <c r="Q24" s="564">
        <v>100</v>
      </c>
      <c r="R24" s="564">
        <v>100</v>
      </c>
      <c r="S24" s="579">
        <v>100</v>
      </c>
    </row>
    <row r="25" spans="1:20" s="216" customFormat="1" ht="112.5" customHeight="1" x14ac:dyDescent="0.25">
      <c r="A25" s="527"/>
      <c r="B25" s="529"/>
      <c r="C25" s="531"/>
      <c r="D25" s="533"/>
      <c r="E25" s="533"/>
      <c r="F25" s="533"/>
      <c r="G25" s="533"/>
      <c r="H25" s="533"/>
      <c r="I25" s="533"/>
      <c r="J25" s="533"/>
      <c r="K25" s="533"/>
      <c r="L25" s="533"/>
      <c r="M25" s="533"/>
      <c r="N25" s="565"/>
      <c r="O25" s="533"/>
      <c r="P25" s="578"/>
      <c r="Q25" s="565"/>
      <c r="R25" s="565"/>
      <c r="S25" s="580"/>
    </row>
    <row r="26" spans="1:20" s="216" customFormat="1" ht="46.5" customHeight="1" x14ac:dyDescent="0.25">
      <c r="A26" s="414"/>
      <c r="B26" s="208" t="s">
        <v>173</v>
      </c>
      <c r="C26" s="412"/>
      <c r="D26" s="387">
        <f>F26+H26+J26</f>
        <v>148325.00000000003</v>
      </c>
      <c r="E26" s="387">
        <f>G26+I26+K26</f>
        <v>143241.10000000003</v>
      </c>
      <c r="F26" s="444">
        <f t="shared" ref="F26:M26" si="9">SUM(F27:F49)</f>
        <v>9683.7000000000007</v>
      </c>
      <c r="G26" s="444">
        <f t="shared" si="9"/>
        <v>9634.6</v>
      </c>
      <c r="H26" s="387">
        <f t="shared" si="9"/>
        <v>104735.50000000003</v>
      </c>
      <c r="I26" s="444">
        <f t="shared" si="9"/>
        <v>104638.40000000002</v>
      </c>
      <c r="J26" s="444">
        <f t="shared" si="9"/>
        <v>33905.80000000001</v>
      </c>
      <c r="K26" s="444">
        <f t="shared" si="9"/>
        <v>28968.100000000002</v>
      </c>
      <c r="L26" s="444">
        <f t="shared" si="9"/>
        <v>0</v>
      </c>
      <c r="M26" s="444">
        <f t="shared" si="9"/>
        <v>0</v>
      </c>
      <c r="N26" s="121">
        <v>100</v>
      </c>
      <c r="O26" s="370">
        <f>E26/D26*100</f>
        <v>96.572459126917238</v>
      </c>
      <c r="P26" s="208"/>
      <c r="Q26" s="121"/>
      <c r="R26" s="121"/>
      <c r="S26" s="415"/>
      <c r="T26" s="407"/>
    </row>
    <row r="27" spans="1:20" s="216" customFormat="1" ht="172.5" customHeight="1" x14ac:dyDescent="0.25">
      <c r="A27" s="408"/>
      <c r="B27" s="17" t="s">
        <v>50</v>
      </c>
      <c r="C27" s="406"/>
      <c r="D27" s="187">
        <f>F27+H27+J27</f>
        <v>11059.7</v>
      </c>
      <c r="E27" s="187">
        <f>G27+I27+K27</f>
        <v>10706</v>
      </c>
      <c r="F27" s="187"/>
      <c r="G27" s="187"/>
      <c r="H27" s="187">
        <v>556</v>
      </c>
      <c r="I27" s="187">
        <v>556</v>
      </c>
      <c r="J27" s="400">
        <v>10503.7</v>
      </c>
      <c r="K27" s="187">
        <v>10150</v>
      </c>
      <c r="L27" s="187"/>
      <c r="M27" s="187"/>
      <c r="N27" s="18">
        <v>100</v>
      </c>
      <c r="O27" s="187">
        <f>E27/D27*100</f>
        <v>96.801902402415976</v>
      </c>
      <c r="P27" s="465" t="s">
        <v>309</v>
      </c>
      <c r="Q27" s="168">
        <v>1</v>
      </c>
      <c r="R27" s="168">
        <v>2</v>
      </c>
      <c r="S27" s="410">
        <v>50</v>
      </c>
      <c r="T27" s="407"/>
    </row>
    <row r="28" spans="1:20" s="216" customFormat="1" ht="42.75" customHeight="1" x14ac:dyDescent="0.25">
      <c r="A28" s="526"/>
      <c r="B28" s="534" t="s">
        <v>88</v>
      </c>
      <c r="C28" s="555"/>
      <c r="D28" s="560">
        <f t="shared" ref="D28:E28" si="10">F28+H28+J28</f>
        <v>15244.4</v>
      </c>
      <c r="E28" s="560">
        <f t="shared" si="10"/>
        <v>11244.4</v>
      </c>
      <c r="F28" s="560"/>
      <c r="G28" s="560"/>
      <c r="H28" s="560">
        <v>736.8</v>
      </c>
      <c r="I28" s="560">
        <v>736.8</v>
      </c>
      <c r="J28" s="560">
        <v>14507.6</v>
      </c>
      <c r="K28" s="560">
        <v>10507.6</v>
      </c>
      <c r="L28" s="560"/>
      <c r="M28" s="560"/>
      <c r="N28" s="561">
        <v>100</v>
      </c>
      <c r="O28" s="532">
        <f t="shared" ref="O28" si="11">E28/D28*100</f>
        <v>73.760856445645615</v>
      </c>
      <c r="P28" s="585" t="s">
        <v>310</v>
      </c>
      <c r="Q28" s="564">
        <v>92.2</v>
      </c>
      <c r="R28" s="564">
        <v>100</v>
      </c>
      <c r="S28" s="583">
        <f>R28/Q28*100</f>
        <v>108.45986984815619</v>
      </c>
    </row>
    <row r="29" spans="1:20" s="216" customFormat="1" ht="127.5" customHeight="1" x14ac:dyDescent="0.25">
      <c r="A29" s="527"/>
      <c r="B29" s="534"/>
      <c r="C29" s="555"/>
      <c r="D29" s="560"/>
      <c r="E29" s="560"/>
      <c r="F29" s="560"/>
      <c r="G29" s="560"/>
      <c r="H29" s="560"/>
      <c r="I29" s="560"/>
      <c r="J29" s="560"/>
      <c r="K29" s="560"/>
      <c r="L29" s="560"/>
      <c r="M29" s="560"/>
      <c r="N29" s="561"/>
      <c r="O29" s="533"/>
      <c r="P29" s="586"/>
      <c r="Q29" s="565"/>
      <c r="R29" s="565"/>
      <c r="S29" s="584"/>
    </row>
    <row r="30" spans="1:20" s="216" customFormat="1" ht="132.75" customHeight="1" x14ac:dyDescent="0.25">
      <c r="A30" s="369"/>
      <c r="B30" s="53" t="s">
        <v>47</v>
      </c>
      <c r="C30" s="406"/>
      <c r="D30" s="187">
        <f t="shared" ref="D30:E37" si="12">F30+H30+J30</f>
        <v>1130</v>
      </c>
      <c r="E30" s="187">
        <f t="shared" si="12"/>
        <v>1130</v>
      </c>
      <c r="F30" s="187"/>
      <c r="G30" s="187"/>
      <c r="H30" s="187"/>
      <c r="I30" s="187"/>
      <c r="J30" s="187">
        <v>1130</v>
      </c>
      <c r="K30" s="441">
        <v>1130</v>
      </c>
      <c r="L30" s="187"/>
      <c r="M30" s="187"/>
      <c r="N30" s="18">
        <v>100</v>
      </c>
      <c r="O30" s="187">
        <f t="shared" ref="O30:O97" si="13">E30/D30*100</f>
        <v>100</v>
      </c>
      <c r="P30" s="409" t="s">
        <v>311</v>
      </c>
      <c r="Q30" s="18">
        <v>100</v>
      </c>
      <c r="R30" s="18">
        <v>100</v>
      </c>
      <c r="S30" s="48">
        <f t="shared" ref="S30:S31" si="14">R30/Q30*100</f>
        <v>100</v>
      </c>
    </row>
    <row r="31" spans="1:20" s="216" customFormat="1" ht="256.5" customHeight="1" x14ac:dyDescent="0.25">
      <c r="A31" s="369"/>
      <c r="B31" s="17" t="s">
        <v>208</v>
      </c>
      <c r="C31" s="406"/>
      <c r="D31" s="187">
        <f t="shared" ref="D31" si="15">F31+H31+J31</f>
        <v>3834.1</v>
      </c>
      <c r="E31" s="187">
        <f t="shared" ref="E31" si="16">G31+I31+K31</f>
        <v>3798.8</v>
      </c>
      <c r="F31" s="187">
        <v>3834.1</v>
      </c>
      <c r="G31" s="441">
        <v>3798.8</v>
      </c>
      <c r="H31" s="187"/>
      <c r="I31" s="187"/>
      <c r="J31" s="187"/>
      <c r="K31" s="187"/>
      <c r="L31" s="187"/>
      <c r="M31" s="187"/>
      <c r="N31" s="18">
        <v>100</v>
      </c>
      <c r="O31" s="187">
        <f t="shared" si="13"/>
        <v>99.079314571868238</v>
      </c>
      <c r="P31" s="19" t="s">
        <v>312</v>
      </c>
      <c r="Q31" s="18">
        <v>14.5</v>
      </c>
      <c r="R31" s="18">
        <v>14.5</v>
      </c>
      <c r="S31" s="48">
        <f t="shared" si="14"/>
        <v>100</v>
      </c>
    </row>
    <row r="32" spans="1:20" s="216" customFormat="1" ht="172.5" customHeight="1" x14ac:dyDescent="0.25">
      <c r="A32" s="369"/>
      <c r="B32" s="17" t="s">
        <v>209</v>
      </c>
      <c r="C32" s="406"/>
      <c r="D32" s="187">
        <f t="shared" si="12"/>
        <v>2656.1</v>
      </c>
      <c r="E32" s="187">
        <f t="shared" si="12"/>
        <v>2642.3</v>
      </c>
      <c r="F32" s="187">
        <v>2656.1</v>
      </c>
      <c r="G32" s="187">
        <v>2642.3</v>
      </c>
      <c r="H32" s="187"/>
      <c r="I32" s="187"/>
      <c r="J32" s="187"/>
      <c r="K32" s="187"/>
      <c r="L32" s="187"/>
      <c r="M32" s="187"/>
      <c r="N32" s="18">
        <v>100</v>
      </c>
      <c r="O32" s="187">
        <f t="shared" si="13"/>
        <v>99.480441248446979</v>
      </c>
      <c r="P32" s="19"/>
      <c r="Q32" s="18"/>
      <c r="R32" s="18"/>
      <c r="S32" s="48"/>
    </row>
    <row r="33" spans="1:19" s="216" customFormat="1" ht="300" customHeight="1" x14ac:dyDescent="0.25">
      <c r="A33" s="369"/>
      <c r="B33" s="53" t="s">
        <v>51</v>
      </c>
      <c r="C33" s="440"/>
      <c r="D33" s="441">
        <f t="shared" si="12"/>
        <v>47531.3</v>
      </c>
      <c r="E33" s="441">
        <f t="shared" si="12"/>
        <v>47531.3</v>
      </c>
      <c r="F33" s="441"/>
      <c r="G33" s="441"/>
      <c r="H33" s="441">
        <v>47531.3</v>
      </c>
      <c r="I33" s="441">
        <v>47531.3</v>
      </c>
      <c r="J33" s="441"/>
      <c r="K33" s="441"/>
      <c r="L33" s="441"/>
      <c r="M33" s="441"/>
      <c r="N33" s="442">
        <v>100</v>
      </c>
      <c r="O33" s="441">
        <f t="shared" ref="O33:O39" si="17">E33/D33*100</f>
        <v>100</v>
      </c>
      <c r="P33" s="19"/>
      <c r="Q33" s="442"/>
      <c r="R33" s="442"/>
      <c r="S33" s="441"/>
    </row>
    <row r="34" spans="1:19" s="216" customFormat="1" ht="237" customHeight="1" x14ac:dyDescent="0.25">
      <c r="A34" s="369"/>
      <c r="B34" s="439" t="s">
        <v>52</v>
      </c>
      <c r="C34" s="440"/>
      <c r="D34" s="441">
        <f t="shared" si="12"/>
        <v>1964.4</v>
      </c>
      <c r="E34" s="441">
        <f t="shared" si="12"/>
        <v>1964.4</v>
      </c>
      <c r="F34" s="441"/>
      <c r="G34" s="441"/>
      <c r="H34" s="441">
        <v>1964.4</v>
      </c>
      <c r="I34" s="441">
        <v>1964.4</v>
      </c>
      <c r="J34" s="441"/>
      <c r="K34" s="441"/>
      <c r="L34" s="441"/>
      <c r="M34" s="441"/>
      <c r="N34" s="442">
        <v>100</v>
      </c>
      <c r="O34" s="441">
        <f t="shared" si="17"/>
        <v>100</v>
      </c>
      <c r="P34" s="19" t="s">
        <v>56</v>
      </c>
      <c r="Q34" s="442">
        <v>100</v>
      </c>
      <c r="R34" s="442">
        <v>100</v>
      </c>
      <c r="S34" s="48">
        <v>100</v>
      </c>
    </row>
    <row r="35" spans="1:19" s="216" customFormat="1" ht="235.5" customHeight="1" x14ac:dyDescent="0.25">
      <c r="A35" s="369"/>
      <c r="B35" s="53" t="s">
        <v>89</v>
      </c>
      <c r="C35" s="440"/>
      <c r="D35" s="441">
        <f t="shared" si="12"/>
        <v>45471.8</v>
      </c>
      <c r="E35" s="441">
        <f t="shared" si="12"/>
        <v>45471.8</v>
      </c>
      <c r="F35" s="441"/>
      <c r="G35" s="441"/>
      <c r="H35" s="441">
        <v>45471.8</v>
      </c>
      <c r="I35" s="441">
        <v>45471.8</v>
      </c>
      <c r="J35" s="441"/>
      <c r="K35" s="441"/>
      <c r="L35" s="441"/>
      <c r="M35" s="441"/>
      <c r="N35" s="442">
        <v>100</v>
      </c>
      <c r="O35" s="441">
        <f t="shared" si="17"/>
        <v>100</v>
      </c>
      <c r="P35" s="19" t="s">
        <v>57</v>
      </c>
      <c r="Q35" s="442">
        <v>27397.1</v>
      </c>
      <c r="R35" s="442">
        <v>27397.1</v>
      </c>
      <c r="S35" s="441">
        <f>R35/Q35*100</f>
        <v>100</v>
      </c>
    </row>
    <row r="36" spans="1:19" s="216" customFormat="1" ht="183" customHeight="1" x14ac:dyDescent="0.25">
      <c r="A36" s="369"/>
      <c r="B36" s="391" t="s">
        <v>53</v>
      </c>
      <c r="C36" s="440"/>
      <c r="D36" s="441">
        <f t="shared" si="12"/>
        <v>306.10000000000002</v>
      </c>
      <c r="E36" s="441">
        <f t="shared" si="12"/>
        <v>209</v>
      </c>
      <c r="F36" s="441"/>
      <c r="G36" s="441"/>
      <c r="H36" s="441">
        <v>306.10000000000002</v>
      </c>
      <c r="I36" s="441">
        <v>209</v>
      </c>
      <c r="J36" s="441"/>
      <c r="K36" s="441"/>
      <c r="L36" s="441"/>
      <c r="M36" s="441"/>
      <c r="N36" s="442">
        <v>100</v>
      </c>
      <c r="O36" s="441">
        <f t="shared" si="17"/>
        <v>68.278340411630182</v>
      </c>
      <c r="P36" s="19"/>
      <c r="Q36" s="442"/>
      <c r="R36" s="442"/>
      <c r="S36" s="48"/>
    </row>
    <row r="37" spans="1:19" s="216" customFormat="1" ht="183" customHeight="1" x14ac:dyDescent="0.25">
      <c r="A37" s="369"/>
      <c r="B37" s="19" t="s">
        <v>90</v>
      </c>
      <c r="C37" s="440"/>
      <c r="D37" s="441">
        <f t="shared" si="12"/>
        <v>349.3</v>
      </c>
      <c r="E37" s="441">
        <f t="shared" si="12"/>
        <v>349.3</v>
      </c>
      <c r="F37" s="441"/>
      <c r="G37" s="441"/>
      <c r="H37" s="441">
        <v>349.3</v>
      </c>
      <c r="I37" s="441">
        <v>349.3</v>
      </c>
      <c r="J37" s="441"/>
      <c r="K37" s="441"/>
      <c r="L37" s="441"/>
      <c r="M37" s="441"/>
      <c r="N37" s="442">
        <v>100</v>
      </c>
      <c r="O37" s="441">
        <f t="shared" si="17"/>
        <v>100</v>
      </c>
      <c r="P37" s="19" t="s">
        <v>58</v>
      </c>
      <c r="Q37" s="442">
        <v>100</v>
      </c>
      <c r="R37" s="442">
        <v>100</v>
      </c>
      <c r="S37" s="48">
        <f>R37/Q37*100</f>
        <v>100</v>
      </c>
    </row>
    <row r="38" spans="1:19" s="216" customFormat="1" ht="218.25" customHeight="1" x14ac:dyDescent="0.25">
      <c r="A38" s="369"/>
      <c r="B38" s="439" t="s">
        <v>210</v>
      </c>
      <c r="C38" s="440"/>
      <c r="D38" s="441">
        <f t="shared" ref="D38:D39" si="18">F38+H38+J38</f>
        <v>100</v>
      </c>
      <c r="E38" s="441">
        <f t="shared" ref="E38:E39" si="19">G38+I38+K38</f>
        <v>100</v>
      </c>
      <c r="F38" s="441"/>
      <c r="G38" s="441"/>
      <c r="H38" s="441">
        <v>100</v>
      </c>
      <c r="I38" s="441">
        <v>100</v>
      </c>
      <c r="J38" s="441"/>
      <c r="K38" s="441"/>
      <c r="L38" s="441"/>
      <c r="M38" s="441"/>
      <c r="N38" s="442">
        <v>100</v>
      </c>
      <c r="O38" s="441">
        <f t="shared" si="17"/>
        <v>100</v>
      </c>
      <c r="P38" s="19"/>
      <c r="Q38" s="442"/>
      <c r="R38" s="442"/>
      <c r="S38" s="48"/>
    </row>
    <row r="39" spans="1:19" s="216" customFormat="1" ht="159.75" customHeight="1" x14ac:dyDescent="0.25">
      <c r="A39" s="369"/>
      <c r="B39" s="391" t="s">
        <v>54</v>
      </c>
      <c r="C39" s="440"/>
      <c r="D39" s="441">
        <f t="shared" si="18"/>
        <v>2256.3000000000002</v>
      </c>
      <c r="E39" s="441">
        <f t="shared" si="19"/>
        <v>2144</v>
      </c>
      <c r="F39" s="441"/>
      <c r="G39" s="441"/>
      <c r="H39" s="441"/>
      <c r="I39" s="441"/>
      <c r="J39" s="441">
        <v>2256.3000000000002</v>
      </c>
      <c r="K39" s="441">
        <v>2144</v>
      </c>
      <c r="L39" s="441"/>
      <c r="M39" s="441"/>
      <c r="N39" s="442">
        <v>100</v>
      </c>
      <c r="O39" s="441">
        <f t="shared" si="17"/>
        <v>95.022824978947824</v>
      </c>
      <c r="P39" s="19"/>
      <c r="Q39" s="442"/>
      <c r="R39" s="442"/>
      <c r="S39" s="48"/>
    </row>
    <row r="40" spans="1:19" s="216" customFormat="1" ht="162" customHeight="1" x14ac:dyDescent="0.25">
      <c r="A40" s="369"/>
      <c r="B40" s="19" t="s">
        <v>169</v>
      </c>
      <c r="C40" s="406"/>
      <c r="D40" s="187">
        <f t="shared" ref="D40:D41" si="20">F40+H40+J40</f>
        <v>2025.4</v>
      </c>
      <c r="E40" s="187">
        <f t="shared" ref="E40:E41" si="21">G40+I40+K40</f>
        <v>2025.4</v>
      </c>
      <c r="F40" s="187"/>
      <c r="G40" s="187"/>
      <c r="H40" s="187"/>
      <c r="I40" s="187"/>
      <c r="J40" s="400">
        <v>2025.4</v>
      </c>
      <c r="K40" s="441">
        <v>2025.4</v>
      </c>
      <c r="L40" s="187"/>
      <c r="M40" s="187"/>
      <c r="N40" s="18">
        <v>100</v>
      </c>
      <c r="O40" s="187">
        <f t="shared" ref="O40" si="22">E40/D40*100</f>
        <v>100</v>
      </c>
      <c r="P40" s="19"/>
      <c r="Q40" s="18"/>
      <c r="R40" s="18"/>
      <c r="S40" s="48"/>
    </row>
    <row r="41" spans="1:19" s="216" customFormat="1" ht="121.5" customHeight="1" x14ac:dyDescent="0.25">
      <c r="A41" s="369"/>
      <c r="B41" s="19" t="s">
        <v>244</v>
      </c>
      <c r="C41" s="440"/>
      <c r="D41" s="441">
        <f t="shared" si="20"/>
        <v>2.5</v>
      </c>
      <c r="E41" s="441">
        <f t="shared" si="21"/>
        <v>2.5</v>
      </c>
      <c r="F41" s="441"/>
      <c r="G41" s="441"/>
      <c r="H41" s="441"/>
      <c r="I41" s="441"/>
      <c r="J41" s="441">
        <v>2.5</v>
      </c>
      <c r="K41" s="441">
        <v>2.5</v>
      </c>
      <c r="L41" s="441"/>
      <c r="M41" s="441"/>
      <c r="N41" s="442">
        <v>100</v>
      </c>
      <c r="O41" s="441">
        <f t="shared" ref="O41" si="23">E41/D41*100</f>
        <v>100</v>
      </c>
      <c r="P41" s="19"/>
      <c r="Q41" s="442"/>
      <c r="R41" s="442"/>
      <c r="S41" s="48"/>
    </row>
    <row r="42" spans="1:19" s="216" customFormat="1" ht="172.5" customHeight="1" x14ac:dyDescent="0.25">
      <c r="A42" s="369"/>
      <c r="B42" s="19" t="s">
        <v>161</v>
      </c>
      <c r="C42" s="406"/>
      <c r="D42" s="187">
        <f t="shared" ref="D42:D48" si="24">F42+H42+J42</f>
        <v>209</v>
      </c>
      <c r="E42" s="187">
        <f t="shared" ref="E42:E48" si="25">G42+I42+K42</f>
        <v>209</v>
      </c>
      <c r="F42" s="187"/>
      <c r="G42" s="187"/>
      <c r="H42" s="187"/>
      <c r="I42" s="187"/>
      <c r="J42" s="400">
        <v>209</v>
      </c>
      <c r="K42" s="441">
        <v>209</v>
      </c>
      <c r="L42" s="187"/>
      <c r="M42" s="187"/>
      <c r="N42" s="18">
        <v>100</v>
      </c>
      <c r="O42" s="187">
        <f t="shared" si="13"/>
        <v>100</v>
      </c>
      <c r="P42" s="19"/>
      <c r="Q42" s="18"/>
      <c r="R42" s="18"/>
      <c r="S42" s="48"/>
    </row>
    <row r="43" spans="1:19" s="216" customFormat="1" ht="185.25" customHeight="1" x14ac:dyDescent="0.25">
      <c r="A43" s="369"/>
      <c r="B43" s="391" t="s">
        <v>162</v>
      </c>
      <c r="C43" s="406"/>
      <c r="D43" s="187">
        <f t="shared" si="24"/>
        <v>285.3</v>
      </c>
      <c r="E43" s="187">
        <f t="shared" si="25"/>
        <v>285.3</v>
      </c>
      <c r="F43" s="187"/>
      <c r="G43" s="187"/>
      <c r="H43" s="187"/>
      <c r="I43" s="187"/>
      <c r="J43" s="400">
        <v>285.3</v>
      </c>
      <c r="K43" s="441">
        <v>285.3</v>
      </c>
      <c r="L43" s="187"/>
      <c r="M43" s="187"/>
      <c r="N43" s="18">
        <v>100</v>
      </c>
      <c r="O43" s="187">
        <f t="shared" si="13"/>
        <v>100</v>
      </c>
      <c r="P43" s="19"/>
      <c r="Q43" s="18"/>
      <c r="R43" s="18"/>
      <c r="S43" s="48"/>
    </row>
    <row r="44" spans="1:19" s="216" customFormat="1" ht="158.25" customHeight="1" x14ac:dyDescent="0.25">
      <c r="A44" s="369"/>
      <c r="B44" s="391" t="s">
        <v>55</v>
      </c>
      <c r="C44" s="406"/>
      <c r="D44" s="187">
        <f t="shared" ref="D44" si="26">F44+H44+J44</f>
        <v>1923</v>
      </c>
      <c r="E44" s="187">
        <f t="shared" ref="E44" si="27">G44+I44+K44</f>
        <v>1451.3</v>
      </c>
      <c r="F44" s="187"/>
      <c r="G44" s="187"/>
      <c r="H44" s="187"/>
      <c r="I44" s="187"/>
      <c r="J44" s="187">
        <v>1923</v>
      </c>
      <c r="K44" s="187">
        <v>1451.3</v>
      </c>
      <c r="L44" s="187"/>
      <c r="M44" s="187"/>
      <c r="N44" s="18">
        <v>100</v>
      </c>
      <c r="O44" s="187">
        <f t="shared" ref="O44" si="28">E44/D44*100</f>
        <v>75.470618824752989</v>
      </c>
      <c r="P44" s="19"/>
      <c r="Q44" s="18"/>
      <c r="R44" s="18"/>
      <c r="S44" s="48"/>
    </row>
    <row r="45" spans="1:19" s="216" customFormat="1" ht="158.25" customHeight="1" x14ac:dyDescent="0.25">
      <c r="A45" s="369"/>
      <c r="B45" s="391" t="s">
        <v>170</v>
      </c>
      <c r="C45" s="406"/>
      <c r="D45" s="187">
        <f t="shared" si="24"/>
        <v>392.5</v>
      </c>
      <c r="E45" s="187">
        <f t="shared" si="25"/>
        <v>392.5</v>
      </c>
      <c r="F45" s="187"/>
      <c r="G45" s="187"/>
      <c r="H45" s="187"/>
      <c r="I45" s="187"/>
      <c r="J45" s="400">
        <v>392.5</v>
      </c>
      <c r="K45" s="441">
        <v>392.5</v>
      </c>
      <c r="L45" s="187"/>
      <c r="M45" s="187"/>
      <c r="N45" s="18">
        <v>100</v>
      </c>
      <c r="O45" s="187">
        <f t="shared" si="13"/>
        <v>100</v>
      </c>
      <c r="P45" s="19"/>
      <c r="Q45" s="18"/>
      <c r="R45" s="18"/>
      <c r="S45" s="48"/>
    </row>
    <row r="46" spans="1:19" s="216" customFormat="1" ht="206.25" customHeight="1" x14ac:dyDescent="0.25">
      <c r="A46" s="369"/>
      <c r="B46" s="391" t="s">
        <v>211</v>
      </c>
      <c r="C46" s="406"/>
      <c r="D46" s="187">
        <f t="shared" ref="D46:D47" si="29">F46+H46+J46</f>
        <v>1362.9</v>
      </c>
      <c r="E46" s="187">
        <f t="shared" ref="E46:E47" si="30">G46+I46+K46</f>
        <v>1362.9</v>
      </c>
      <c r="F46" s="187">
        <v>1170.5</v>
      </c>
      <c r="G46" s="441">
        <v>1170.5</v>
      </c>
      <c r="H46" s="187">
        <v>190.5</v>
      </c>
      <c r="I46" s="441">
        <v>190.5</v>
      </c>
      <c r="J46" s="187">
        <v>1.9</v>
      </c>
      <c r="K46" s="187">
        <v>1.9</v>
      </c>
      <c r="L46" s="187"/>
      <c r="M46" s="187"/>
      <c r="N46" s="18">
        <v>100</v>
      </c>
      <c r="O46" s="187">
        <f t="shared" ref="O46:O47" si="31">E46/D46*100</f>
        <v>100</v>
      </c>
      <c r="P46" s="19"/>
      <c r="Q46" s="18"/>
      <c r="R46" s="18"/>
      <c r="S46" s="48"/>
    </row>
    <row r="47" spans="1:19" ht="217.5" customHeight="1" x14ac:dyDescent="0.25">
      <c r="A47" s="369"/>
      <c r="B47" s="391" t="s">
        <v>212</v>
      </c>
      <c r="C47" s="406"/>
      <c r="D47" s="187">
        <f t="shared" si="29"/>
        <v>2355.6000000000004</v>
      </c>
      <c r="E47" s="187">
        <f t="shared" si="30"/>
        <v>2355.6000000000004</v>
      </c>
      <c r="F47" s="187">
        <v>2023</v>
      </c>
      <c r="G47" s="187">
        <v>2023</v>
      </c>
      <c r="H47" s="187">
        <v>329.3</v>
      </c>
      <c r="I47" s="187">
        <v>329.3</v>
      </c>
      <c r="J47" s="187">
        <v>3.3</v>
      </c>
      <c r="K47" s="187">
        <v>3.3</v>
      </c>
      <c r="L47" s="187"/>
      <c r="M47" s="187"/>
      <c r="N47" s="18">
        <v>100</v>
      </c>
      <c r="O47" s="187">
        <f t="shared" si="31"/>
        <v>100</v>
      </c>
      <c r="P47" s="19"/>
      <c r="Q47" s="18"/>
      <c r="R47" s="18"/>
      <c r="S47" s="48"/>
    </row>
    <row r="48" spans="1:19" s="216" customFormat="1" ht="174.75" customHeight="1" x14ac:dyDescent="0.25">
      <c r="A48" s="369"/>
      <c r="B48" s="391" t="s">
        <v>171</v>
      </c>
      <c r="C48" s="406"/>
      <c r="D48" s="187">
        <f t="shared" si="24"/>
        <v>7864.4</v>
      </c>
      <c r="E48" s="187">
        <f t="shared" si="25"/>
        <v>7864.4</v>
      </c>
      <c r="F48" s="187"/>
      <c r="G48" s="187"/>
      <c r="H48" s="187">
        <v>7200</v>
      </c>
      <c r="I48" s="187">
        <v>7200</v>
      </c>
      <c r="J48" s="400">
        <v>664.4</v>
      </c>
      <c r="K48" s="187">
        <v>664.4</v>
      </c>
      <c r="L48" s="187"/>
      <c r="M48" s="187"/>
      <c r="N48" s="18">
        <v>100</v>
      </c>
      <c r="O48" s="187">
        <f t="shared" si="13"/>
        <v>100</v>
      </c>
      <c r="P48" s="19"/>
      <c r="Q48" s="18"/>
      <c r="R48" s="18"/>
      <c r="S48" s="48"/>
    </row>
    <row r="49" spans="1:19" s="216" customFormat="1" ht="179.25" customHeight="1" x14ac:dyDescent="0.25">
      <c r="A49" s="369"/>
      <c r="B49" s="391" t="s">
        <v>245</v>
      </c>
      <c r="C49" s="440"/>
      <c r="D49" s="441">
        <f t="shared" ref="D49" si="32">F49+H49+J49</f>
        <v>0.9</v>
      </c>
      <c r="E49" s="441">
        <f t="shared" ref="E49" si="33">G49+I49+K49</f>
        <v>0.9</v>
      </c>
      <c r="F49" s="441"/>
      <c r="G49" s="441"/>
      <c r="H49" s="441"/>
      <c r="I49" s="441"/>
      <c r="J49" s="441">
        <v>0.9</v>
      </c>
      <c r="K49" s="441">
        <v>0.9</v>
      </c>
      <c r="L49" s="441"/>
      <c r="M49" s="441"/>
      <c r="N49" s="442"/>
      <c r="O49" s="441"/>
      <c r="P49" s="19"/>
      <c r="Q49" s="442"/>
      <c r="R49" s="442"/>
      <c r="S49" s="48"/>
    </row>
    <row r="50" spans="1:19" s="216" customFormat="1" ht="78" customHeight="1" x14ac:dyDescent="0.25">
      <c r="A50" s="100"/>
      <c r="B50" s="55" t="s">
        <v>104</v>
      </c>
      <c r="C50" s="412"/>
      <c r="D50" s="370">
        <f t="shared" ref="D50:E54" si="34">F50+H50+J50+L50</f>
        <v>1410</v>
      </c>
      <c r="E50" s="370">
        <f t="shared" si="34"/>
        <v>1410</v>
      </c>
      <c r="F50" s="370">
        <f t="shared" ref="F50:M50" si="35">SUM(F51:F52)</f>
        <v>0</v>
      </c>
      <c r="G50" s="370">
        <f t="shared" si="35"/>
        <v>0</v>
      </c>
      <c r="H50" s="370">
        <f t="shared" si="35"/>
        <v>1410</v>
      </c>
      <c r="I50" s="370">
        <f t="shared" si="35"/>
        <v>1410</v>
      </c>
      <c r="J50" s="370">
        <f t="shared" si="35"/>
        <v>0</v>
      </c>
      <c r="K50" s="370">
        <f t="shared" si="35"/>
        <v>0</v>
      </c>
      <c r="L50" s="370">
        <f t="shared" si="35"/>
        <v>0</v>
      </c>
      <c r="M50" s="370">
        <f t="shared" si="35"/>
        <v>0</v>
      </c>
      <c r="N50" s="121">
        <v>100</v>
      </c>
      <c r="O50" s="370">
        <f t="shared" si="13"/>
        <v>100</v>
      </c>
      <c r="P50" s="411"/>
      <c r="Q50" s="121"/>
      <c r="R50" s="121"/>
      <c r="S50" s="28"/>
    </row>
    <row r="51" spans="1:19" s="216" customFormat="1" ht="172.5" customHeight="1" x14ac:dyDescent="0.25">
      <c r="A51" s="101"/>
      <c r="B51" s="19" t="s">
        <v>91</v>
      </c>
      <c r="C51" s="406"/>
      <c r="D51" s="187">
        <f t="shared" si="34"/>
        <v>545</v>
      </c>
      <c r="E51" s="187">
        <f t="shared" si="34"/>
        <v>545</v>
      </c>
      <c r="F51" s="187"/>
      <c r="G51" s="187"/>
      <c r="H51" s="400">
        <v>545</v>
      </c>
      <c r="I51" s="187">
        <v>545</v>
      </c>
      <c r="J51" s="187"/>
      <c r="K51" s="187"/>
      <c r="L51" s="187"/>
      <c r="M51" s="187"/>
      <c r="N51" s="18">
        <v>100</v>
      </c>
      <c r="O51" s="187">
        <f t="shared" si="13"/>
        <v>100</v>
      </c>
      <c r="P51" s="19"/>
      <c r="Q51" s="18"/>
      <c r="R51" s="18"/>
      <c r="S51" s="48"/>
    </row>
    <row r="52" spans="1:19" s="216" customFormat="1" ht="174" customHeight="1" x14ac:dyDescent="0.25">
      <c r="A52" s="101"/>
      <c r="B52" s="391" t="s">
        <v>92</v>
      </c>
      <c r="C52" s="406"/>
      <c r="D52" s="187">
        <f t="shared" si="34"/>
        <v>865</v>
      </c>
      <c r="E52" s="187">
        <f t="shared" si="34"/>
        <v>865</v>
      </c>
      <c r="F52" s="187"/>
      <c r="G52" s="187"/>
      <c r="H52" s="400">
        <v>865</v>
      </c>
      <c r="I52" s="187">
        <v>865</v>
      </c>
      <c r="J52" s="187"/>
      <c r="K52" s="187"/>
      <c r="L52" s="187"/>
      <c r="M52" s="187"/>
      <c r="N52" s="18">
        <v>100</v>
      </c>
      <c r="O52" s="187">
        <f t="shared" ref="O52" si="36">E52/D52*100</f>
        <v>100</v>
      </c>
      <c r="P52" s="19"/>
      <c r="Q52" s="18"/>
      <c r="R52" s="18"/>
      <c r="S52" s="48"/>
    </row>
    <row r="53" spans="1:19" s="215" customFormat="1" ht="55.5" customHeight="1" x14ac:dyDescent="0.25">
      <c r="A53" s="100"/>
      <c r="B53" s="416" t="s">
        <v>246</v>
      </c>
      <c r="C53" s="412"/>
      <c r="D53" s="370">
        <f t="shared" si="34"/>
        <v>1617.9</v>
      </c>
      <c r="E53" s="370">
        <f t="shared" si="34"/>
        <v>1617.9</v>
      </c>
      <c r="F53" s="370">
        <f>SUM(F54+F55)</f>
        <v>1199.3</v>
      </c>
      <c r="G53" s="444">
        <f>SUM(G54+G55)</f>
        <v>1199.3</v>
      </c>
      <c r="H53" s="370">
        <f t="shared" ref="H53:M56" si="37">SUM(H54)</f>
        <v>0</v>
      </c>
      <c r="I53" s="370">
        <f t="shared" si="37"/>
        <v>0</v>
      </c>
      <c r="J53" s="444">
        <f>SUM(J54+J55)</f>
        <v>418.6</v>
      </c>
      <c r="K53" s="444">
        <f>SUM(K54+K55)</f>
        <v>418.6</v>
      </c>
      <c r="L53" s="370">
        <f t="shared" si="37"/>
        <v>0</v>
      </c>
      <c r="M53" s="370">
        <f t="shared" si="37"/>
        <v>0</v>
      </c>
      <c r="N53" s="121">
        <v>100</v>
      </c>
      <c r="O53" s="370">
        <f t="shared" si="13"/>
        <v>100</v>
      </c>
      <c r="P53" s="411"/>
      <c r="Q53" s="121"/>
      <c r="R53" s="121"/>
      <c r="S53" s="28"/>
    </row>
    <row r="54" spans="1:19" s="216" customFormat="1" ht="232.5" customHeight="1" x14ac:dyDescent="0.25">
      <c r="A54" s="101"/>
      <c r="B54" s="391" t="s">
        <v>247</v>
      </c>
      <c r="C54" s="406"/>
      <c r="D54" s="187">
        <f t="shared" si="34"/>
        <v>1199.3</v>
      </c>
      <c r="E54" s="187">
        <f t="shared" si="34"/>
        <v>1199.3</v>
      </c>
      <c r="F54" s="400">
        <v>1199.3</v>
      </c>
      <c r="G54" s="441">
        <v>1199.3</v>
      </c>
      <c r="H54" s="400"/>
      <c r="I54" s="187"/>
      <c r="J54" s="400"/>
      <c r="K54" s="187"/>
      <c r="L54" s="187"/>
      <c r="M54" s="187"/>
      <c r="N54" s="18">
        <v>100</v>
      </c>
      <c r="O54" s="187">
        <f t="shared" ref="O54:O56" si="38">E54/D54*100</f>
        <v>100</v>
      </c>
      <c r="P54" s="19"/>
      <c r="Q54" s="18"/>
      <c r="R54" s="18"/>
      <c r="S54" s="48"/>
    </row>
    <row r="55" spans="1:19" s="216" customFormat="1" ht="246" customHeight="1" x14ac:dyDescent="0.25">
      <c r="A55" s="101"/>
      <c r="B55" s="391" t="s">
        <v>248</v>
      </c>
      <c r="C55" s="440"/>
      <c r="D55" s="441">
        <f t="shared" ref="D55" si="39">F55+H55+J55+L55</f>
        <v>418.6</v>
      </c>
      <c r="E55" s="441">
        <f t="shared" ref="E55" si="40">G55+I55+K55+M55</f>
        <v>418.6</v>
      </c>
      <c r="F55" s="441"/>
      <c r="G55" s="441"/>
      <c r="H55" s="441"/>
      <c r="I55" s="441"/>
      <c r="J55" s="441">
        <v>418.6</v>
      </c>
      <c r="K55" s="441">
        <v>418.6</v>
      </c>
      <c r="L55" s="441"/>
      <c r="M55" s="441"/>
      <c r="N55" s="442">
        <v>100</v>
      </c>
      <c r="O55" s="441">
        <f t="shared" ref="O55" si="41">E55/D55*100</f>
        <v>100</v>
      </c>
      <c r="P55" s="19"/>
      <c r="Q55" s="442"/>
      <c r="R55" s="442"/>
      <c r="S55" s="48"/>
    </row>
    <row r="56" spans="1:19" s="216" customFormat="1" ht="56.25" customHeight="1" x14ac:dyDescent="0.25">
      <c r="A56" s="100"/>
      <c r="B56" s="421" t="s">
        <v>249</v>
      </c>
      <c r="C56" s="412"/>
      <c r="D56" s="370">
        <f t="shared" ref="D56:D57" si="42">F56+H56+J56+L56</f>
        <v>383.20000000000005</v>
      </c>
      <c r="E56" s="370">
        <f t="shared" ref="E56:E57" si="43">G56+I56+K56+M56</f>
        <v>383.20000000000005</v>
      </c>
      <c r="F56" s="370">
        <f t="shared" ref="F56:K56" si="44">SUM(F57+F58)</f>
        <v>375.6</v>
      </c>
      <c r="G56" s="444">
        <f t="shared" si="44"/>
        <v>375.6</v>
      </c>
      <c r="H56" s="444">
        <f t="shared" si="44"/>
        <v>7.6</v>
      </c>
      <c r="I56" s="444">
        <f t="shared" si="44"/>
        <v>7.6</v>
      </c>
      <c r="J56" s="444">
        <f t="shared" si="44"/>
        <v>0</v>
      </c>
      <c r="K56" s="444">
        <f t="shared" si="44"/>
        <v>0</v>
      </c>
      <c r="L56" s="370">
        <f t="shared" si="37"/>
        <v>0</v>
      </c>
      <c r="M56" s="370">
        <f t="shared" si="37"/>
        <v>0</v>
      </c>
      <c r="N56" s="121">
        <v>100</v>
      </c>
      <c r="O56" s="370">
        <f t="shared" si="38"/>
        <v>100</v>
      </c>
      <c r="P56" s="411"/>
      <c r="Q56" s="121"/>
      <c r="R56" s="121"/>
      <c r="S56" s="28"/>
    </row>
    <row r="57" spans="1:19" s="216" customFormat="1" ht="309" customHeight="1" x14ac:dyDescent="0.25">
      <c r="A57" s="101"/>
      <c r="B57" s="391" t="s">
        <v>250</v>
      </c>
      <c r="C57" s="406"/>
      <c r="D57" s="187">
        <f t="shared" si="42"/>
        <v>228.1</v>
      </c>
      <c r="E57" s="187">
        <f t="shared" si="43"/>
        <v>228.1</v>
      </c>
      <c r="F57" s="400">
        <v>223.6</v>
      </c>
      <c r="G57" s="187">
        <v>223.6</v>
      </c>
      <c r="H57" s="400">
        <v>4.5</v>
      </c>
      <c r="I57" s="187">
        <v>4.5</v>
      </c>
      <c r="J57" s="400"/>
      <c r="K57" s="187"/>
      <c r="L57" s="187"/>
      <c r="M57" s="187"/>
      <c r="N57" s="18">
        <v>100</v>
      </c>
      <c r="O57" s="187">
        <f t="shared" ref="O57" si="45">E57/D57*100</f>
        <v>100</v>
      </c>
      <c r="P57" s="19"/>
      <c r="Q57" s="18"/>
      <c r="R57" s="18"/>
      <c r="S57" s="48"/>
    </row>
    <row r="58" spans="1:19" s="216" customFormat="1" ht="261.75" customHeight="1" x14ac:dyDescent="0.25">
      <c r="A58" s="101"/>
      <c r="B58" s="391" t="s">
        <v>251</v>
      </c>
      <c r="C58" s="440"/>
      <c r="D58" s="441">
        <f t="shared" ref="D58" si="46">F58+H58+J58+L58</f>
        <v>155.1</v>
      </c>
      <c r="E58" s="441">
        <f t="shared" ref="E58" si="47">G58+I58+K58+M58</f>
        <v>155.1</v>
      </c>
      <c r="F58" s="441">
        <v>152</v>
      </c>
      <c r="G58" s="441">
        <v>152</v>
      </c>
      <c r="H58" s="441">
        <v>3.1</v>
      </c>
      <c r="I58" s="441">
        <v>3.1</v>
      </c>
      <c r="J58" s="441"/>
      <c r="K58" s="441"/>
      <c r="L58" s="441"/>
      <c r="M58" s="441"/>
      <c r="N58" s="442">
        <v>100</v>
      </c>
      <c r="O58" s="441">
        <f t="shared" ref="O58:O59" si="48">E58/D58*100</f>
        <v>100</v>
      </c>
      <c r="P58" s="19"/>
      <c r="Q58" s="442"/>
      <c r="R58" s="442"/>
      <c r="S58" s="48"/>
    </row>
    <row r="59" spans="1:19" ht="78.75" customHeight="1" x14ac:dyDescent="0.25">
      <c r="A59" s="417"/>
      <c r="B59" s="67" t="s">
        <v>105</v>
      </c>
      <c r="C59" s="413"/>
      <c r="D59" s="388">
        <f t="shared" ref="D59:E59" si="49">F59+H59+J59</f>
        <v>9648.7999999999993</v>
      </c>
      <c r="E59" s="371">
        <f t="shared" si="49"/>
        <v>9648.5</v>
      </c>
      <c r="F59" s="449">
        <f t="shared" ref="F59:M59" si="50">F60</f>
        <v>0</v>
      </c>
      <c r="G59" s="449">
        <f t="shared" si="50"/>
        <v>0</v>
      </c>
      <c r="H59" s="449">
        <f t="shared" si="50"/>
        <v>0</v>
      </c>
      <c r="I59" s="449">
        <f t="shared" si="50"/>
        <v>0</v>
      </c>
      <c r="J59" s="388">
        <f t="shared" si="50"/>
        <v>9648.7999999999993</v>
      </c>
      <c r="K59" s="449">
        <f t="shared" si="50"/>
        <v>9648.5</v>
      </c>
      <c r="L59" s="449">
        <f t="shared" si="50"/>
        <v>0</v>
      </c>
      <c r="M59" s="449">
        <f t="shared" si="50"/>
        <v>0</v>
      </c>
      <c r="N59" s="202">
        <v>100</v>
      </c>
      <c r="O59" s="449">
        <f t="shared" si="48"/>
        <v>99.996890805074216</v>
      </c>
      <c r="P59" s="68"/>
      <c r="Q59" s="418"/>
      <c r="R59" s="418"/>
      <c r="S59" s="69"/>
    </row>
    <row r="60" spans="1:19" ht="65.25" customHeight="1" x14ac:dyDescent="0.25">
      <c r="A60" s="196"/>
      <c r="B60" s="47" t="s">
        <v>252</v>
      </c>
      <c r="C60" s="412"/>
      <c r="D60" s="370">
        <f t="shared" ref="D60" si="51">F60+H60+J60</f>
        <v>9648.7999999999993</v>
      </c>
      <c r="E60" s="370">
        <f t="shared" ref="E60" si="52">G60+I60+K60</f>
        <v>9648.5</v>
      </c>
      <c r="F60" s="370">
        <f t="shared" ref="F60:M60" si="53">SUM(F61:F62)</f>
        <v>0</v>
      </c>
      <c r="G60" s="370">
        <f t="shared" si="53"/>
        <v>0</v>
      </c>
      <c r="H60" s="370">
        <f t="shared" si="53"/>
        <v>0</v>
      </c>
      <c r="I60" s="370">
        <f t="shared" si="53"/>
        <v>0</v>
      </c>
      <c r="J60" s="370">
        <f t="shared" si="53"/>
        <v>9648.7999999999993</v>
      </c>
      <c r="K60" s="370">
        <f t="shared" si="53"/>
        <v>9648.5</v>
      </c>
      <c r="L60" s="370">
        <f t="shared" si="53"/>
        <v>0</v>
      </c>
      <c r="M60" s="370">
        <f t="shared" si="53"/>
        <v>0</v>
      </c>
      <c r="N60" s="121">
        <v>100</v>
      </c>
      <c r="O60" s="370">
        <f t="shared" si="13"/>
        <v>99.996890805074216</v>
      </c>
      <c r="P60" s="131"/>
      <c r="Q60" s="121"/>
      <c r="R60" s="121"/>
      <c r="S60" s="28"/>
    </row>
    <row r="61" spans="1:19" ht="220.5" customHeight="1" x14ac:dyDescent="0.25">
      <c r="A61" s="369"/>
      <c r="B61" s="17" t="s">
        <v>60</v>
      </c>
      <c r="C61" s="406"/>
      <c r="D61" s="187">
        <f t="shared" ref="D61:E62" si="54">F61+H61+J61</f>
        <v>9527.7999999999993</v>
      </c>
      <c r="E61" s="187">
        <f t="shared" si="54"/>
        <v>9527.7999999999993</v>
      </c>
      <c r="F61" s="187"/>
      <c r="G61" s="187"/>
      <c r="H61" s="187"/>
      <c r="I61" s="187"/>
      <c r="J61" s="400">
        <v>9527.7999999999993</v>
      </c>
      <c r="K61" s="441">
        <v>9527.7999999999993</v>
      </c>
      <c r="L61" s="187"/>
      <c r="M61" s="187"/>
      <c r="N61" s="18">
        <v>100</v>
      </c>
      <c r="O61" s="187">
        <f t="shared" si="13"/>
        <v>100</v>
      </c>
      <c r="P61" s="19" t="s">
        <v>313</v>
      </c>
      <c r="Q61" s="18">
        <v>76</v>
      </c>
      <c r="R61" s="18">
        <v>93.5</v>
      </c>
      <c r="S61" s="48">
        <f t="shared" ref="S61:S81" si="55">R61/Q61*100</f>
        <v>123.0263157894737</v>
      </c>
    </row>
    <row r="62" spans="1:19" ht="179.25" customHeight="1" x14ac:dyDescent="0.25">
      <c r="A62" s="369"/>
      <c r="B62" s="102" t="s">
        <v>59</v>
      </c>
      <c r="C62" s="406"/>
      <c r="D62" s="187">
        <f t="shared" si="54"/>
        <v>121</v>
      </c>
      <c r="E62" s="187">
        <f t="shared" si="54"/>
        <v>120.7</v>
      </c>
      <c r="F62" s="187"/>
      <c r="G62" s="187"/>
      <c r="H62" s="187"/>
      <c r="I62" s="187"/>
      <c r="J62" s="400">
        <v>121</v>
      </c>
      <c r="K62" s="441">
        <v>120.7</v>
      </c>
      <c r="L62" s="187"/>
      <c r="M62" s="187"/>
      <c r="N62" s="18">
        <v>100</v>
      </c>
      <c r="O62" s="187">
        <f t="shared" si="13"/>
        <v>99.75206611570249</v>
      </c>
      <c r="P62" s="19"/>
      <c r="Q62" s="18"/>
      <c r="R62" s="18"/>
      <c r="S62" s="48"/>
    </row>
    <row r="63" spans="1:19" ht="52.5" customHeight="1" x14ac:dyDescent="0.25">
      <c r="A63" s="419"/>
      <c r="B63" s="200" t="s">
        <v>106</v>
      </c>
      <c r="C63" s="67"/>
      <c r="D63" s="371">
        <f>D64+D66</f>
        <v>3322</v>
      </c>
      <c r="E63" s="371">
        <f t="shared" ref="E63:K63" si="56">E64+E66</f>
        <v>3302</v>
      </c>
      <c r="F63" s="371">
        <f t="shared" si="56"/>
        <v>0</v>
      </c>
      <c r="G63" s="371">
        <f t="shared" si="56"/>
        <v>0</v>
      </c>
      <c r="H63" s="371">
        <f t="shared" si="56"/>
        <v>1992</v>
      </c>
      <c r="I63" s="371">
        <f t="shared" si="56"/>
        <v>1972</v>
      </c>
      <c r="J63" s="371">
        <f t="shared" si="56"/>
        <v>1330</v>
      </c>
      <c r="K63" s="371">
        <f t="shared" si="56"/>
        <v>1330</v>
      </c>
      <c r="L63" s="371"/>
      <c r="M63" s="371"/>
      <c r="N63" s="371">
        <v>100</v>
      </c>
      <c r="O63" s="371">
        <f t="shared" si="13"/>
        <v>99.397953040337157</v>
      </c>
      <c r="P63" s="68"/>
      <c r="Q63" s="202"/>
      <c r="R63" s="202"/>
      <c r="S63" s="69"/>
    </row>
    <row r="64" spans="1:19" ht="76.5" x14ac:dyDescent="0.25">
      <c r="A64" s="100"/>
      <c r="B64" s="47" t="s">
        <v>107</v>
      </c>
      <c r="C64" s="412"/>
      <c r="D64" s="370">
        <f>D65</f>
        <v>23.5</v>
      </c>
      <c r="E64" s="370">
        <f t="shared" ref="E64:K64" si="57">E65</f>
        <v>23.5</v>
      </c>
      <c r="F64" s="370">
        <f t="shared" si="57"/>
        <v>0</v>
      </c>
      <c r="G64" s="370">
        <f t="shared" si="57"/>
        <v>0</v>
      </c>
      <c r="H64" s="370">
        <f t="shared" si="57"/>
        <v>0</v>
      </c>
      <c r="I64" s="370">
        <f t="shared" si="57"/>
        <v>0</v>
      </c>
      <c r="J64" s="370">
        <f t="shared" si="57"/>
        <v>23.5</v>
      </c>
      <c r="K64" s="370">
        <f t="shared" si="57"/>
        <v>23.5</v>
      </c>
      <c r="L64" s="370"/>
      <c r="M64" s="370"/>
      <c r="N64" s="370">
        <v>100</v>
      </c>
      <c r="O64" s="370">
        <f t="shared" si="13"/>
        <v>100</v>
      </c>
      <c r="P64" s="131"/>
      <c r="Q64" s="121"/>
      <c r="R64" s="121"/>
      <c r="S64" s="28"/>
    </row>
    <row r="65" spans="1:19" ht="206.25" customHeight="1" x14ac:dyDescent="0.25">
      <c r="A65" s="369"/>
      <c r="B65" s="102" t="s">
        <v>61</v>
      </c>
      <c r="C65" s="406"/>
      <c r="D65" s="187">
        <f t="shared" ref="D65:E83" si="58">F65+H65+J65</f>
        <v>23.5</v>
      </c>
      <c r="E65" s="187">
        <f t="shared" si="58"/>
        <v>23.5</v>
      </c>
      <c r="F65" s="187"/>
      <c r="G65" s="187"/>
      <c r="H65" s="187"/>
      <c r="I65" s="187"/>
      <c r="J65" s="187">
        <v>23.5</v>
      </c>
      <c r="K65" s="187">
        <v>23.5</v>
      </c>
      <c r="L65" s="187"/>
      <c r="M65" s="187"/>
      <c r="N65" s="187">
        <v>100</v>
      </c>
      <c r="O65" s="187">
        <f t="shared" si="13"/>
        <v>100</v>
      </c>
      <c r="P65" s="19" t="s">
        <v>314</v>
      </c>
      <c r="Q65" s="18">
        <v>9</v>
      </c>
      <c r="R65" s="18">
        <v>9</v>
      </c>
      <c r="S65" s="48">
        <v>100</v>
      </c>
    </row>
    <row r="66" spans="1:19" ht="64.5" customHeight="1" x14ac:dyDescent="0.25">
      <c r="A66" s="420"/>
      <c r="B66" s="421" t="s">
        <v>108</v>
      </c>
      <c r="C66" s="422"/>
      <c r="D66" s="370">
        <f t="shared" ref="D66:E72" si="59">F66+H66+J66</f>
        <v>3298.5</v>
      </c>
      <c r="E66" s="370">
        <f t="shared" si="59"/>
        <v>3278.5</v>
      </c>
      <c r="F66" s="57">
        <f t="shared" ref="F66:G66" si="60">SUM(F70:F75)</f>
        <v>0</v>
      </c>
      <c r="G66" s="57">
        <f t="shared" si="60"/>
        <v>0</v>
      </c>
      <c r="H66" s="57">
        <f>SUM(H67:H75)</f>
        <v>1992</v>
      </c>
      <c r="I66" s="57">
        <f>SUM(I67:I75)</f>
        <v>1972</v>
      </c>
      <c r="J66" s="57">
        <f>SUM(J67:J75)</f>
        <v>1306.5</v>
      </c>
      <c r="K66" s="57">
        <f>SUM(K67:K75)</f>
        <v>1306.5</v>
      </c>
      <c r="L66" s="57">
        <f>SUM(L70:L76)</f>
        <v>0</v>
      </c>
      <c r="M66" s="57">
        <f>SUM(M70:M76)</f>
        <v>0</v>
      </c>
      <c r="N66" s="57">
        <v>100</v>
      </c>
      <c r="O66" s="370">
        <f t="shared" si="13"/>
        <v>99.393663786569647</v>
      </c>
      <c r="P66" s="411"/>
      <c r="Q66" s="423"/>
      <c r="R66" s="423"/>
      <c r="S66" s="424"/>
    </row>
    <row r="67" spans="1:19" ht="172.5" customHeight="1" x14ac:dyDescent="0.25">
      <c r="A67" s="369"/>
      <c r="B67" s="439" t="s">
        <v>62</v>
      </c>
      <c r="C67" s="440"/>
      <c r="D67" s="441">
        <f t="shared" ref="D67:E69" si="61">F67+H67+J67</f>
        <v>415.2</v>
      </c>
      <c r="E67" s="441">
        <f t="shared" si="61"/>
        <v>415.2</v>
      </c>
      <c r="F67" s="441"/>
      <c r="G67" s="441"/>
      <c r="H67" s="441">
        <v>415.2</v>
      </c>
      <c r="I67" s="441">
        <v>415.2</v>
      </c>
      <c r="J67" s="441"/>
      <c r="K67" s="441"/>
      <c r="L67" s="441"/>
      <c r="M67" s="441"/>
      <c r="N67" s="441">
        <v>100</v>
      </c>
      <c r="O67" s="441">
        <f>E67/D67*100</f>
        <v>100</v>
      </c>
      <c r="P67" s="19" t="s">
        <v>315</v>
      </c>
      <c r="Q67" s="442">
        <v>89</v>
      </c>
      <c r="R67" s="442">
        <v>89</v>
      </c>
      <c r="S67" s="48">
        <f>R67/Q67*100</f>
        <v>100</v>
      </c>
    </row>
    <row r="68" spans="1:19" ht="171.75" customHeight="1" x14ac:dyDescent="0.25">
      <c r="A68" s="369"/>
      <c r="B68" s="439" t="s">
        <v>94</v>
      </c>
      <c r="C68" s="440"/>
      <c r="D68" s="441">
        <f t="shared" si="61"/>
        <v>1556.8</v>
      </c>
      <c r="E68" s="441">
        <f t="shared" si="61"/>
        <v>1556.8</v>
      </c>
      <c r="F68" s="441"/>
      <c r="G68" s="441"/>
      <c r="H68" s="441">
        <v>1556.8</v>
      </c>
      <c r="I68" s="441">
        <v>1556.8</v>
      </c>
      <c r="J68" s="441"/>
      <c r="K68" s="441"/>
      <c r="L68" s="441"/>
      <c r="M68" s="441"/>
      <c r="N68" s="442">
        <v>100</v>
      </c>
      <c r="O68" s="441">
        <f>E68/D68*100</f>
        <v>100</v>
      </c>
      <c r="P68" s="19" t="s">
        <v>36</v>
      </c>
      <c r="Q68" s="442">
        <v>85</v>
      </c>
      <c r="R68" s="442">
        <v>85</v>
      </c>
      <c r="S68" s="48">
        <f>R68/Q68*100</f>
        <v>100</v>
      </c>
    </row>
    <row r="69" spans="1:19" ht="133.5" customHeight="1" x14ac:dyDescent="0.25">
      <c r="A69" s="369"/>
      <c r="B69" s="439" t="s">
        <v>253</v>
      </c>
      <c r="C69" s="440"/>
      <c r="D69" s="441">
        <f t="shared" si="61"/>
        <v>20</v>
      </c>
      <c r="E69" s="441">
        <f t="shared" si="61"/>
        <v>0</v>
      </c>
      <c r="F69" s="441"/>
      <c r="G69" s="441"/>
      <c r="H69" s="441">
        <v>20</v>
      </c>
      <c r="I69" s="441">
        <v>0</v>
      </c>
      <c r="J69" s="441"/>
      <c r="K69" s="441"/>
      <c r="L69" s="441"/>
      <c r="M69" s="441"/>
      <c r="N69" s="442"/>
      <c r="O69" s="441"/>
      <c r="P69" s="19"/>
      <c r="Q69" s="442"/>
      <c r="R69" s="442"/>
      <c r="S69" s="48"/>
    </row>
    <row r="70" spans="1:19" ht="239.25" customHeight="1" x14ac:dyDescent="0.25">
      <c r="A70" s="369"/>
      <c r="B70" s="17" t="s">
        <v>63</v>
      </c>
      <c r="C70" s="406"/>
      <c r="D70" s="187">
        <f t="shared" si="59"/>
        <v>128.69999999999999</v>
      </c>
      <c r="E70" s="187">
        <f t="shared" si="59"/>
        <v>128.69999999999999</v>
      </c>
      <c r="F70" s="187"/>
      <c r="G70" s="187"/>
      <c r="H70" s="187"/>
      <c r="I70" s="187"/>
      <c r="J70" s="187">
        <v>128.69999999999999</v>
      </c>
      <c r="K70" s="441">
        <v>128.69999999999999</v>
      </c>
      <c r="L70" s="187"/>
      <c r="M70" s="187"/>
      <c r="N70" s="18">
        <v>100</v>
      </c>
      <c r="O70" s="187">
        <f>E70/D70*100</f>
        <v>100</v>
      </c>
      <c r="P70" s="19"/>
      <c r="Q70" s="18"/>
      <c r="R70" s="18"/>
      <c r="S70" s="48"/>
    </row>
    <row r="71" spans="1:19" ht="174" customHeight="1" x14ac:dyDescent="0.25">
      <c r="A71" s="369"/>
      <c r="B71" s="17" t="s">
        <v>64</v>
      </c>
      <c r="C71" s="406"/>
      <c r="D71" s="187">
        <f t="shared" si="59"/>
        <v>204.6</v>
      </c>
      <c r="E71" s="187">
        <f t="shared" si="59"/>
        <v>204.6</v>
      </c>
      <c r="F71" s="187"/>
      <c r="G71" s="187"/>
      <c r="H71" s="187"/>
      <c r="I71" s="187"/>
      <c r="J71" s="187">
        <v>204.6</v>
      </c>
      <c r="K71" s="441">
        <v>204.6</v>
      </c>
      <c r="L71" s="187"/>
      <c r="M71" s="187"/>
      <c r="N71" s="18">
        <v>100</v>
      </c>
      <c r="O71" s="187">
        <f t="shared" ref="O71:O74" si="62">E71/D71*100</f>
        <v>100</v>
      </c>
      <c r="P71" s="19"/>
      <c r="Q71" s="18"/>
      <c r="R71" s="18"/>
      <c r="S71" s="48"/>
    </row>
    <row r="72" spans="1:19" ht="224.25" customHeight="1" x14ac:dyDescent="0.25">
      <c r="A72" s="369"/>
      <c r="B72" s="399" t="s">
        <v>65</v>
      </c>
      <c r="C72" s="406"/>
      <c r="D72" s="400">
        <f t="shared" si="59"/>
        <v>198.3</v>
      </c>
      <c r="E72" s="400">
        <f t="shared" si="59"/>
        <v>198.3</v>
      </c>
      <c r="F72" s="400"/>
      <c r="G72" s="400"/>
      <c r="H72" s="400"/>
      <c r="I72" s="400"/>
      <c r="J72" s="400">
        <v>198.3</v>
      </c>
      <c r="K72" s="400">
        <v>198.3</v>
      </c>
      <c r="L72" s="400"/>
      <c r="M72" s="400"/>
      <c r="N72" s="400">
        <v>100</v>
      </c>
      <c r="O72" s="400">
        <f t="shared" si="62"/>
        <v>100</v>
      </c>
      <c r="P72" s="19" t="s">
        <v>66</v>
      </c>
      <c r="Q72" s="401">
        <v>70</v>
      </c>
      <c r="R72" s="401">
        <v>70</v>
      </c>
      <c r="S72" s="48">
        <f t="shared" ref="S72" si="63">R72/Q72*100</f>
        <v>100</v>
      </c>
    </row>
    <row r="73" spans="1:19" ht="223.5" customHeight="1" x14ac:dyDescent="0.25">
      <c r="A73" s="369"/>
      <c r="B73" s="102" t="s">
        <v>93</v>
      </c>
      <c r="C73" s="406"/>
      <c r="D73" s="400">
        <f t="shared" ref="D73:E75" si="64">F73+H73+J73</f>
        <v>28.8</v>
      </c>
      <c r="E73" s="400">
        <f t="shared" si="64"/>
        <v>28.8</v>
      </c>
      <c r="F73" s="400"/>
      <c r="G73" s="400"/>
      <c r="H73" s="400"/>
      <c r="I73" s="400"/>
      <c r="J73" s="400">
        <v>28.8</v>
      </c>
      <c r="K73" s="400">
        <v>28.8</v>
      </c>
      <c r="L73" s="400"/>
      <c r="M73" s="400"/>
      <c r="N73" s="400">
        <v>100</v>
      </c>
      <c r="O73" s="400">
        <f t="shared" si="62"/>
        <v>100</v>
      </c>
      <c r="P73" s="19"/>
      <c r="Q73" s="401"/>
      <c r="R73" s="401"/>
      <c r="S73" s="48"/>
    </row>
    <row r="74" spans="1:19" ht="172.5" customHeight="1" x14ac:dyDescent="0.25">
      <c r="A74" s="369"/>
      <c r="B74" s="439" t="s">
        <v>62</v>
      </c>
      <c r="C74" s="406"/>
      <c r="D74" s="187">
        <f t="shared" si="64"/>
        <v>673.1</v>
      </c>
      <c r="E74" s="187">
        <f t="shared" si="64"/>
        <v>673.1</v>
      </c>
      <c r="F74" s="187"/>
      <c r="G74" s="187"/>
      <c r="H74" s="187"/>
      <c r="I74" s="187"/>
      <c r="J74" s="187">
        <v>673.1</v>
      </c>
      <c r="K74" s="187">
        <v>673.1</v>
      </c>
      <c r="L74" s="187"/>
      <c r="M74" s="187"/>
      <c r="N74" s="441">
        <v>100</v>
      </c>
      <c r="O74" s="187">
        <f t="shared" si="62"/>
        <v>100</v>
      </c>
      <c r="P74" s="19"/>
      <c r="Q74" s="18"/>
      <c r="R74" s="18"/>
      <c r="S74" s="48"/>
    </row>
    <row r="75" spans="1:19" ht="171.75" customHeight="1" x14ac:dyDescent="0.25">
      <c r="A75" s="369"/>
      <c r="B75" s="439" t="s">
        <v>254</v>
      </c>
      <c r="C75" s="406"/>
      <c r="D75" s="187">
        <f t="shared" si="64"/>
        <v>73</v>
      </c>
      <c r="E75" s="441">
        <f t="shared" si="64"/>
        <v>73</v>
      </c>
      <c r="F75" s="187"/>
      <c r="G75" s="187"/>
      <c r="H75" s="400"/>
      <c r="I75" s="187"/>
      <c r="J75" s="187">
        <v>73</v>
      </c>
      <c r="K75" s="441">
        <v>73</v>
      </c>
      <c r="L75" s="187"/>
      <c r="M75" s="187"/>
      <c r="N75" s="18"/>
      <c r="O75" s="187"/>
      <c r="P75" s="19"/>
      <c r="Q75" s="18"/>
      <c r="R75" s="18"/>
      <c r="S75" s="48"/>
    </row>
    <row r="76" spans="1:19" ht="115.5" hidden="1" customHeight="1" x14ac:dyDescent="0.25">
      <c r="A76" s="369"/>
      <c r="B76" s="17"/>
      <c r="C76" s="406"/>
      <c r="D76" s="187"/>
      <c r="E76" s="187"/>
      <c r="F76" s="187"/>
      <c r="G76" s="187"/>
      <c r="H76" s="187"/>
      <c r="I76" s="187"/>
      <c r="J76" s="187"/>
      <c r="K76" s="187"/>
      <c r="L76" s="187"/>
      <c r="M76" s="187"/>
      <c r="N76" s="18"/>
      <c r="O76" s="187"/>
      <c r="P76" s="19"/>
      <c r="Q76" s="18"/>
      <c r="R76" s="18"/>
      <c r="S76" s="48"/>
    </row>
    <row r="77" spans="1:19" ht="55.5" customHeight="1" x14ac:dyDescent="0.25">
      <c r="A77" s="419"/>
      <c r="B77" s="67" t="s">
        <v>109</v>
      </c>
      <c r="C77" s="413"/>
      <c r="D77" s="447">
        <f t="shared" ref="D77" si="65">F77+H77+J77</f>
        <v>15049.5</v>
      </c>
      <c r="E77" s="447">
        <f t="shared" ref="E77" si="66">G77+I77+K77</f>
        <v>14995.1</v>
      </c>
      <c r="F77" s="447">
        <f t="shared" ref="F77:M77" si="67">F78+F80+F82+F84</f>
        <v>0</v>
      </c>
      <c r="G77" s="447">
        <f t="shared" si="67"/>
        <v>0</v>
      </c>
      <c r="H77" s="388">
        <f t="shared" si="67"/>
        <v>15049.5</v>
      </c>
      <c r="I77" s="447">
        <f t="shared" si="67"/>
        <v>14995.1</v>
      </c>
      <c r="J77" s="447">
        <f t="shared" si="67"/>
        <v>0</v>
      </c>
      <c r="K77" s="447">
        <f t="shared" si="67"/>
        <v>0</v>
      </c>
      <c r="L77" s="447">
        <f t="shared" si="67"/>
        <v>0</v>
      </c>
      <c r="M77" s="447">
        <f t="shared" si="67"/>
        <v>0</v>
      </c>
      <c r="N77" s="202">
        <v>100</v>
      </c>
      <c r="O77" s="388">
        <f t="shared" si="13"/>
        <v>99.638526196883618</v>
      </c>
      <c r="P77" s="428"/>
      <c r="Q77" s="202"/>
      <c r="R77" s="202"/>
      <c r="S77" s="69"/>
    </row>
    <row r="78" spans="1:19" ht="80.25" customHeight="1" x14ac:dyDescent="0.25">
      <c r="A78" s="100"/>
      <c r="B78" s="47" t="s">
        <v>255</v>
      </c>
      <c r="C78" s="412"/>
      <c r="D78" s="387">
        <f>D79</f>
        <v>5858.5</v>
      </c>
      <c r="E78" s="387">
        <f t="shared" ref="E78:K78" si="68">E79</f>
        <v>5858.5</v>
      </c>
      <c r="F78" s="387">
        <f t="shared" si="68"/>
        <v>0</v>
      </c>
      <c r="G78" s="387">
        <f t="shared" si="68"/>
        <v>0</v>
      </c>
      <c r="H78" s="387">
        <f t="shared" si="68"/>
        <v>5858.5</v>
      </c>
      <c r="I78" s="387">
        <f t="shared" si="68"/>
        <v>5858.5</v>
      </c>
      <c r="J78" s="387">
        <f t="shared" si="68"/>
        <v>0</v>
      </c>
      <c r="K78" s="387">
        <f t="shared" si="68"/>
        <v>0</v>
      </c>
      <c r="L78" s="387"/>
      <c r="M78" s="387"/>
      <c r="N78" s="121">
        <v>100</v>
      </c>
      <c r="O78" s="387">
        <f t="shared" si="13"/>
        <v>100</v>
      </c>
      <c r="P78" s="208"/>
      <c r="Q78" s="121"/>
      <c r="R78" s="121"/>
      <c r="S78" s="28"/>
    </row>
    <row r="79" spans="1:19" ht="170.25" customHeight="1" x14ac:dyDescent="0.25">
      <c r="A79" s="369"/>
      <c r="B79" s="439" t="s">
        <v>95</v>
      </c>
      <c r="C79" s="406"/>
      <c r="D79" s="400">
        <f t="shared" si="58"/>
        <v>5858.5</v>
      </c>
      <c r="E79" s="400">
        <f t="shared" si="58"/>
        <v>5858.5</v>
      </c>
      <c r="F79" s="400"/>
      <c r="G79" s="400"/>
      <c r="H79" s="400">
        <v>5858.5</v>
      </c>
      <c r="I79" s="441">
        <v>5858.5</v>
      </c>
      <c r="J79" s="400"/>
      <c r="K79" s="400"/>
      <c r="L79" s="400"/>
      <c r="M79" s="400"/>
      <c r="N79" s="401">
        <v>100</v>
      </c>
      <c r="O79" s="400">
        <f t="shared" si="13"/>
        <v>100</v>
      </c>
      <c r="P79" s="425" t="s">
        <v>316</v>
      </c>
      <c r="Q79" s="401">
        <v>99</v>
      </c>
      <c r="R79" s="401">
        <v>100</v>
      </c>
      <c r="S79" s="48">
        <f t="shared" si="55"/>
        <v>101.01010101010101</v>
      </c>
    </row>
    <row r="80" spans="1:19" ht="54.75" customHeight="1" x14ac:dyDescent="0.25">
      <c r="A80" s="100"/>
      <c r="B80" s="47" t="s">
        <v>256</v>
      </c>
      <c r="C80" s="412"/>
      <c r="D80" s="387">
        <f>D81</f>
        <v>2092.9</v>
      </c>
      <c r="E80" s="387">
        <f t="shared" ref="E80:O80" si="69">E81</f>
        <v>2092.9</v>
      </c>
      <c r="F80" s="387">
        <f t="shared" si="69"/>
        <v>0</v>
      </c>
      <c r="G80" s="387">
        <f t="shared" si="69"/>
        <v>0</v>
      </c>
      <c r="H80" s="387">
        <f t="shared" si="69"/>
        <v>2092.9</v>
      </c>
      <c r="I80" s="387">
        <f t="shared" si="69"/>
        <v>2092.9</v>
      </c>
      <c r="J80" s="387">
        <f t="shared" si="69"/>
        <v>0</v>
      </c>
      <c r="K80" s="387">
        <f t="shared" si="69"/>
        <v>0</v>
      </c>
      <c r="L80" s="387">
        <f t="shared" si="69"/>
        <v>0</v>
      </c>
      <c r="M80" s="387">
        <f t="shared" si="69"/>
        <v>0</v>
      </c>
      <c r="N80" s="387">
        <f t="shared" si="69"/>
        <v>100</v>
      </c>
      <c r="O80" s="387">
        <f t="shared" si="69"/>
        <v>100</v>
      </c>
      <c r="P80" s="429"/>
      <c r="Q80" s="121"/>
      <c r="R80" s="121"/>
      <c r="S80" s="28"/>
    </row>
    <row r="81" spans="1:19" ht="164.25" customHeight="1" x14ac:dyDescent="0.25">
      <c r="A81" s="369"/>
      <c r="B81" s="439" t="s">
        <v>67</v>
      </c>
      <c r="C81" s="406"/>
      <c r="D81" s="400">
        <f t="shared" si="58"/>
        <v>2092.9</v>
      </c>
      <c r="E81" s="400">
        <f t="shared" si="58"/>
        <v>2092.9</v>
      </c>
      <c r="F81" s="400"/>
      <c r="G81" s="400"/>
      <c r="H81" s="400">
        <v>2092.9</v>
      </c>
      <c r="I81" s="441">
        <v>2092.9</v>
      </c>
      <c r="J81" s="400"/>
      <c r="K81" s="400"/>
      <c r="L81" s="400"/>
      <c r="M81" s="400"/>
      <c r="N81" s="401">
        <v>100</v>
      </c>
      <c r="O81" s="400">
        <f t="shared" si="13"/>
        <v>100</v>
      </c>
      <c r="P81" s="19" t="s">
        <v>317</v>
      </c>
      <c r="Q81" s="401">
        <v>100</v>
      </c>
      <c r="R81" s="401">
        <v>100</v>
      </c>
      <c r="S81" s="48">
        <f t="shared" si="55"/>
        <v>100</v>
      </c>
    </row>
    <row r="82" spans="1:19" ht="63.75" x14ac:dyDescent="0.25">
      <c r="A82" s="100"/>
      <c r="B82" s="208" t="s">
        <v>257</v>
      </c>
      <c r="C82" s="412"/>
      <c r="D82" s="387">
        <f>D83</f>
        <v>6188.1</v>
      </c>
      <c r="E82" s="387">
        <f t="shared" ref="E82:O82" si="70">E83</f>
        <v>6188.1</v>
      </c>
      <c r="F82" s="387">
        <f t="shared" si="70"/>
        <v>0</v>
      </c>
      <c r="G82" s="387">
        <f t="shared" si="70"/>
        <v>0</v>
      </c>
      <c r="H82" s="387">
        <f t="shared" si="70"/>
        <v>6188.1</v>
      </c>
      <c r="I82" s="387">
        <f t="shared" si="70"/>
        <v>6188.1</v>
      </c>
      <c r="J82" s="387">
        <f t="shared" si="70"/>
        <v>0</v>
      </c>
      <c r="K82" s="387">
        <f t="shared" si="70"/>
        <v>0</v>
      </c>
      <c r="L82" s="387">
        <f t="shared" si="70"/>
        <v>0</v>
      </c>
      <c r="M82" s="387">
        <f t="shared" si="70"/>
        <v>0</v>
      </c>
      <c r="N82" s="387">
        <f t="shared" si="70"/>
        <v>100</v>
      </c>
      <c r="O82" s="387">
        <f t="shared" si="70"/>
        <v>100</v>
      </c>
      <c r="P82" s="411"/>
      <c r="Q82" s="121"/>
      <c r="R82" s="121"/>
      <c r="S82" s="28"/>
    </row>
    <row r="83" spans="1:19" ht="141.75" customHeight="1" x14ac:dyDescent="0.25">
      <c r="A83" s="369"/>
      <c r="B83" s="439" t="s">
        <v>68</v>
      </c>
      <c r="C83" s="406"/>
      <c r="D83" s="400">
        <f t="shared" si="58"/>
        <v>6188.1</v>
      </c>
      <c r="E83" s="400">
        <f t="shared" si="58"/>
        <v>6188.1</v>
      </c>
      <c r="F83" s="400"/>
      <c r="G83" s="400"/>
      <c r="H83" s="400">
        <v>6188.1</v>
      </c>
      <c r="I83" s="441">
        <v>6188.1</v>
      </c>
      <c r="J83" s="400"/>
      <c r="K83" s="400"/>
      <c r="L83" s="400"/>
      <c r="M83" s="400"/>
      <c r="N83" s="401">
        <v>100</v>
      </c>
      <c r="O83" s="400">
        <f t="shared" si="13"/>
        <v>100</v>
      </c>
      <c r="P83" s="19" t="s">
        <v>318</v>
      </c>
      <c r="Q83" s="401">
        <v>100</v>
      </c>
      <c r="R83" s="401">
        <v>100</v>
      </c>
      <c r="S83" s="48">
        <v>100</v>
      </c>
    </row>
    <row r="84" spans="1:19" ht="63.75" x14ac:dyDescent="0.25">
      <c r="A84" s="100"/>
      <c r="B84" s="208" t="s">
        <v>258</v>
      </c>
      <c r="C84" s="412"/>
      <c r="D84" s="444">
        <f t="shared" ref="D84:E86" si="71">F84+H84+J84</f>
        <v>910</v>
      </c>
      <c r="E84" s="444">
        <f t="shared" si="71"/>
        <v>855.6</v>
      </c>
      <c r="F84" s="444">
        <f t="shared" ref="F84:K84" si="72">F85+F86</f>
        <v>0</v>
      </c>
      <c r="G84" s="444">
        <f t="shared" si="72"/>
        <v>0</v>
      </c>
      <c r="H84" s="387">
        <f t="shared" si="72"/>
        <v>910</v>
      </c>
      <c r="I84" s="444">
        <f t="shared" si="72"/>
        <v>855.6</v>
      </c>
      <c r="J84" s="444">
        <f t="shared" si="72"/>
        <v>0</v>
      </c>
      <c r="K84" s="444">
        <f t="shared" si="72"/>
        <v>0</v>
      </c>
      <c r="L84" s="387">
        <f t="shared" ref="L84:O84" si="73">L85</f>
        <v>0</v>
      </c>
      <c r="M84" s="387">
        <f t="shared" si="73"/>
        <v>0</v>
      </c>
      <c r="N84" s="387">
        <f t="shared" si="73"/>
        <v>100</v>
      </c>
      <c r="O84" s="387">
        <f t="shared" si="73"/>
        <v>93.230462916874075</v>
      </c>
      <c r="P84" s="411"/>
      <c r="Q84" s="121"/>
      <c r="R84" s="121"/>
      <c r="S84" s="28"/>
    </row>
    <row r="85" spans="1:19" ht="178.5" customHeight="1" x14ac:dyDescent="0.25">
      <c r="A85" s="369"/>
      <c r="B85" s="439" t="s">
        <v>69</v>
      </c>
      <c r="C85" s="406"/>
      <c r="D85" s="400">
        <f t="shared" si="71"/>
        <v>803.6</v>
      </c>
      <c r="E85" s="400">
        <f t="shared" si="71"/>
        <v>749.2</v>
      </c>
      <c r="F85" s="400"/>
      <c r="G85" s="400"/>
      <c r="H85" s="400">
        <v>803.6</v>
      </c>
      <c r="I85" s="400">
        <v>749.2</v>
      </c>
      <c r="J85" s="400"/>
      <c r="K85" s="400"/>
      <c r="L85" s="400"/>
      <c r="M85" s="400"/>
      <c r="N85" s="401">
        <v>100</v>
      </c>
      <c r="O85" s="400">
        <f t="shared" si="13"/>
        <v>93.230462916874075</v>
      </c>
      <c r="P85" s="19" t="s">
        <v>319</v>
      </c>
      <c r="Q85" s="401">
        <v>100</v>
      </c>
      <c r="R85" s="401">
        <v>100</v>
      </c>
      <c r="S85" s="48">
        <f>R85/Q85*100</f>
        <v>100</v>
      </c>
    </row>
    <row r="86" spans="1:19" ht="178.5" customHeight="1" x14ac:dyDescent="0.25">
      <c r="A86" s="369"/>
      <c r="B86" s="439" t="s">
        <v>70</v>
      </c>
      <c r="C86" s="440"/>
      <c r="D86" s="441">
        <f t="shared" si="71"/>
        <v>106.4</v>
      </c>
      <c r="E86" s="441">
        <f t="shared" si="71"/>
        <v>106.4</v>
      </c>
      <c r="F86" s="441"/>
      <c r="G86" s="441"/>
      <c r="H86" s="441">
        <v>106.4</v>
      </c>
      <c r="I86" s="441">
        <v>106.4</v>
      </c>
      <c r="J86" s="441"/>
      <c r="K86" s="441"/>
      <c r="L86" s="441"/>
      <c r="M86" s="441"/>
      <c r="N86" s="442">
        <v>100</v>
      </c>
      <c r="O86" s="441">
        <f t="shared" ref="O86" si="74">E86/D86*100</f>
        <v>100</v>
      </c>
      <c r="P86" s="19" t="s">
        <v>320</v>
      </c>
      <c r="Q86" s="442">
        <v>100</v>
      </c>
      <c r="R86" s="442">
        <v>100</v>
      </c>
      <c r="S86" s="48">
        <f>R86/Q86*100</f>
        <v>100</v>
      </c>
    </row>
    <row r="87" spans="1:19" ht="36.75" hidden="1" customHeight="1" x14ac:dyDescent="0.25">
      <c r="A87" s="378"/>
      <c r="B87" s="373"/>
      <c r="C87" s="375"/>
      <c r="D87" s="376"/>
      <c r="E87" s="376"/>
      <c r="F87" s="376"/>
      <c r="G87" s="376"/>
      <c r="H87" s="376"/>
      <c r="I87" s="376"/>
      <c r="J87" s="376"/>
      <c r="K87" s="376"/>
      <c r="L87" s="376"/>
      <c r="M87" s="376"/>
      <c r="N87" s="214"/>
      <c r="O87" s="376"/>
      <c r="P87" s="374"/>
      <c r="Q87" s="214"/>
      <c r="R87" s="214"/>
      <c r="S87" s="309"/>
    </row>
    <row r="88" spans="1:19" ht="27.75" hidden="1" customHeight="1" x14ac:dyDescent="0.25">
      <c r="A88" s="372"/>
      <c r="B88" s="373"/>
      <c r="C88" s="375"/>
      <c r="D88" s="376"/>
      <c r="E88" s="376"/>
      <c r="F88" s="376"/>
      <c r="G88" s="376"/>
      <c r="H88" s="376"/>
      <c r="I88" s="376"/>
      <c r="J88" s="376"/>
      <c r="K88" s="376"/>
      <c r="L88" s="376"/>
      <c r="M88" s="376"/>
      <c r="N88" s="214"/>
      <c r="O88" s="376"/>
      <c r="P88" s="374"/>
      <c r="Q88" s="214"/>
      <c r="R88" s="214"/>
      <c r="S88" s="309"/>
    </row>
    <row r="89" spans="1:19" ht="33" hidden="1" customHeight="1" x14ac:dyDescent="0.25">
      <c r="A89" s="377"/>
      <c r="B89" s="373"/>
      <c r="C89" s="375"/>
      <c r="D89" s="376"/>
      <c r="E89" s="376"/>
      <c r="F89" s="376"/>
      <c r="G89" s="376"/>
      <c r="H89" s="376"/>
      <c r="I89" s="376"/>
      <c r="J89" s="376"/>
      <c r="K89" s="376"/>
      <c r="L89" s="376"/>
      <c r="M89" s="376"/>
      <c r="N89" s="376"/>
      <c r="O89" s="376"/>
      <c r="P89" s="374"/>
      <c r="Q89" s="214"/>
      <c r="R89" s="214"/>
      <c r="S89" s="309"/>
    </row>
    <row r="90" spans="1:19" ht="29.25" hidden="1" customHeight="1" x14ac:dyDescent="0.25">
      <c r="A90" s="372"/>
      <c r="B90" s="373"/>
      <c r="C90" s="375"/>
      <c r="D90" s="376"/>
      <c r="E90" s="376"/>
      <c r="F90" s="376"/>
      <c r="G90" s="376"/>
      <c r="H90" s="376"/>
      <c r="I90" s="376"/>
      <c r="J90" s="376"/>
      <c r="K90" s="376"/>
      <c r="L90" s="376"/>
      <c r="M90" s="376"/>
      <c r="N90" s="376"/>
      <c r="O90" s="376"/>
      <c r="P90" s="374"/>
      <c r="Q90" s="214"/>
      <c r="R90" s="214"/>
      <c r="S90" s="309"/>
    </row>
    <row r="91" spans="1:19" ht="30" hidden="1" customHeight="1" x14ac:dyDescent="0.25">
      <c r="A91" s="372"/>
      <c r="B91" s="373"/>
      <c r="C91" s="375"/>
      <c r="D91" s="376"/>
      <c r="E91" s="376"/>
      <c r="F91" s="376"/>
      <c r="G91" s="376"/>
      <c r="H91" s="376"/>
      <c r="I91" s="376"/>
      <c r="J91" s="376"/>
      <c r="K91" s="376"/>
      <c r="L91" s="376"/>
      <c r="M91" s="376"/>
      <c r="N91" s="376"/>
      <c r="O91" s="376"/>
      <c r="P91" s="374"/>
      <c r="Q91" s="214"/>
      <c r="R91" s="214"/>
      <c r="S91" s="309"/>
    </row>
    <row r="92" spans="1:19" s="216" customFormat="1" ht="63" customHeight="1" x14ac:dyDescent="0.25">
      <c r="A92" s="419"/>
      <c r="B92" s="67" t="s">
        <v>110</v>
      </c>
      <c r="C92" s="413"/>
      <c r="D92" s="388">
        <f t="shared" ref="D92:D93" si="75">F92+H92+J92</f>
        <v>5562.3</v>
      </c>
      <c r="E92" s="388">
        <f t="shared" ref="E92:E93" si="76">G92+I92+K92</f>
        <v>5562.3</v>
      </c>
      <c r="F92" s="388">
        <f t="shared" ref="F92:M92" si="77">F93+F95</f>
        <v>0</v>
      </c>
      <c r="G92" s="388">
        <f t="shared" si="77"/>
        <v>0</v>
      </c>
      <c r="H92" s="388">
        <f t="shared" si="77"/>
        <v>0</v>
      </c>
      <c r="I92" s="388">
        <f t="shared" si="77"/>
        <v>0</v>
      </c>
      <c r="J92" s="388">
        <f t="shared" si="77"/>
        <v>5562.3</v>
      </c>
      <c r="K92" s="388">
        <f t="shared" si="77"/>
        <v>5562.3</v>
      </c>
      <c r="L92" s="388">
        <f t="shared" si="77"/>
        <v>0</v>
      </c>
      <c r="M92" s="388">
        <f t="shared" si="77"/>
        <v>0</v>
      </c>
      <c r="N92" s="202">
        <v>100</v>
      </c>
      <c r="O92" s="388">
        <f t="shared" si="13"/>
        <v>100</v>
      </c>
      <c r="P92" s="68"/>
      <c r="Q92" s="430"/>
      <c r="R92" s="430"/>
      <c r="S92" s="69"/>
    </row>
    <row r="93" spans="1:19" s="216" customFormat="1" ht="55.5" customHeight="1" x14ac:dyDescent="0.25">
      <c r="A93" s="100"/>
      <c r="B93" s="47" t="s">
        <v>111</v>
      </c>
      <c r="C93" s="412"/>
      <c r="D93" s="387">
        <f t="shared" si="75"/>
        <v>2273.4</v>
      </c>
      <c r="E93" s="387">
        <f t="shared" si="76"/>
        <v>2273.4</v>
      </c>
      <c r="F93" s="387">
        <f t="shared" ref="F93:M93" si="78">F94</f>
        <v>0</v>
      </c>
      <c r="G93" s="387">
        <f t="shared" si="78"/>
        <v>0</v>
      </c>
      <c r="H93" s="387">
        <f t="shared" si="78"/>
        <v>0</v>
      </c>
      <c r="I93" s="387">
        <f t="shared" si="78"/>
        <v>0</v>
      </c>
      <c r="J93" s="387">
        <f t="shared" si="78"/>
        <v>2273.4</v>
      </c>
      <c r="K93" s="387">
        <f t="shared" si="78"/>
        <v>2273.4</v>
      </c>
      <c r="L93" s="387">
        <f t="shared" si="78"/>
        <v>0</v>
      </c>
      <c r="M93" s="387">
        <f t="shared" si="78"/>
        <v>0</v>
      </c>
      <c r="N93" s="121">
        <v>100</v>
      </c>
      <c r="O93" s="387">
        <f t="shared" si="13"/>
        <v>100</v>
      </c>
      <c r="P93" s="431"/>
      <c r="Q93" s="121"/>
      <c r="R93" s="121"/>
      <c r="S93" s="28"/>
    </row>
    <row r="94" spans="1:19" s="216" customFormat="1" ht="222" customHeight="1" x14ac:dyDescent="0.25">
      <c r="A94" s="369"/>
      <c r="B94" s="399" t="s">
        <v>71</v>
      </c>
      <c r="C94" s="406"/>
      <c r="D94" s="400">
        <f t="shared" ref="D94:E95" si="79">F94+H94+J94</f>
        <v>2273.4</v>
      </c>
      <c r="E94" s="400">
        <f t="shared" si="79"/>
        <v>2273.4</v>
      </c>
      <c r="F94" s="400"/>
      <c r="G94" s="400"/>
      <c r="H94" s="400"/>
      <c r="I94" s="400"/>
      <c r="J94" s="400">
        <v>2273.4</v>
      </c>
      <c r="K94" s="400">
        <v>2273.4</v>
      </c>
      <c r="L94" s="400"/>
      <c r="M94" s="400"/>
      <c r="N94" s="401">
        <v>100</v>
      </c>
      <c r="O94" s="400">
        <f t="shared" si="13"/>
        <v>100</v>
      </c>
      <c r="P94" s="19"/>
      <c r="Q94" s="401"/>
      <c r="R94" s="401"/>
      <c r="S94" s="48"/>
    </row>
    <row r="95" spans="1:19" ht="51" x14ac:dyDescent="0.25">
      <c r="A95" s="100"/>
      <c r="B95" s="47" t="s">
        <v>112</v>
      </c>
      <c r="C95" s="412"/>
      <c r="D95" s="387">
        <f t="shared" si="79"/>
        <v>3288.9</v>
      </c>
      <c r="E95" s="387">
        <f t="shared" si="79"/>
        <v>3288.9</v>
      </c>
      <c r="F95" s="444">
        <f t="shared" ref="F95:M95" si="80">F96+F97+F98</f>
        <v>0</v>
      </c>
      <c r="G95" s="444">
        <f t="shared" si="80"/>
        <v>0</v>
      </c>
      <c r="H95" s="444">
        <f t="shared" si="80"/>
        <v>0</v>
      </c>
      <c r="I95" s="444">
        <f t="shared" si="80"/>
        <v>0</v>
      </c>
      <c r="J95" s="387">
        <f t="shared" si="80"/>
        <v>3288.9</v>
      </c>
      <c r="K95" s="444">
        <f t="shared" si="80"/>
        <v>3288.9</v>
      </c>
      <c r="L95" s="444">
        <f t="shared" si="80"/>
        <v>0</v>
      </c>
      <c r="M95" s="444">
        <f t="shared" si="80"/>
        <v>0</v>
      </c>
      <c r="N95" s="121">
        <v>100</v>
      </c>
      <c r="O95" s="387">
        <f t="shared" si="13"/>
        <v>100</v>
      </c>
      <c r="P95" s="411"/>
      <c r="Q95" s="121"/>
      <c r="R95" s="121"/>
      <c r="S95" s="28"/>
    </row>
    <row r="96" spans="1:19" ht="234.75" customHeight="1" x14ac:dyDescent="0.25">
      <c r="A96" s="369"/>
      <c r="B96" s="399" t="s">
        <v>72</v>
      </c>
      <c r="C96" s="406"/>
      <c r="D96" s="400">
        <f t="shared" ref="D96:E98" si="81">F96+H96+J96</f>
        <v>3075.4</v>
      </c>
      <c r="E96" s="400">
        <f t="shared" si="81"/>
        <v>3075.4</v>
      </c>
      <c r="F96" s="400"/>
      <c r="G96" s="400"/>
      <c r="H96" s="400"/>
      <c r="I96" s="400"/>
      <c r="J96" s="400">
        <v>3075.4</v>
      </c>
      <c r="K96" s="441">
        <v>3075.4</v>
      </c>
      <c r="L96" s="400"/>
      <c r="M96" s="400"/>
      <c r="N96" s="401">
        <v>100</v>
      </c>
      <c r="O96" s="400">
        <f t="shared" si="13"/>
        <v>100</v>
      </c>
      <c r="P96" s="19"/>
      <c r="Q96" s="401"/>
      <c r="R96" s="401"/>
      <c r="S96" s="48"/>
    </row>
    <row r="97" spans="1:21" ht="174.75" customHeight="1" x14ac:dyDescent="0.25">
      <c r="A97" s="402"/>
      <c r="B97" s="399" t="s">
        <v>73</v>
      </c>
      <c r="C97" s="426"/>
      <c r="D97" s="400">
        <f t="shared" si="81"/>
        <v>177.5</v>
      </c>
      <c r="E97" s="400">
        <f t="shared" si="81"/>
        <v>177.5</v>
      </c>
      <c r="F97" s="405"/>
      <c r="G97" s="405"/>
      <c r="H97" s="405"/>
      <c r="I97" s="405"/>
      <c r="J97" s="405">
        <v>177.5</v>
      </c>
      <c r="K97" s="438">
        <v>177.5</v>
      </c>
      <c r="L97" s="405"/>
      <c r="M97" s="405"/>
      <c r="N97" s="401">
        <v>100</v>
      </c>
      <c r="O97" s="400">
        <f t="shared" si="13"/>
        <v>100</v>
      </c>
      <c r="P97" s="19"/>
      <c r="Q97" s="403"/>
      <c r="R97" s="403"/>
      <c r="S97" s="48"/>
    </row>
    <row r="98" spans="1:21" ht="144.75" customHeight="1" x14ac:dyDescent="0.25">
      <c r="A98" s="402"/>
      <c r="B98" s="399" t="s">
        <v>172</v>
      </c>
      <c r="C98" s="427"/>
      <c r="D98" s="400">
        <f t="shared" si="81"/>
        <v>36</v>
      </c>
      <c r="E98" s="400">
        <f t="shared" si="81"/>
        <v>36</v>
      </c>
      <c r="F98" s="405"/>
      <c r="G98" s="405"/>
      <c r="H98" s="405"/>
      <c r="I98" s="405"/>
      <c r="J98" s="405">
        <v>36</v>
      </c>
      <c r="K98" s="405">
        <v>36</v>
      </c>
      <c r="L98" s="405"/>
      <c r="M98" s="405"/>
      <c r="N98" s="401">
        <v>100</v>
      </c>
      <c r="O98" s="400">
        <f t="shared" ref="O98" si="82">E98/D98*100</f>
        <v>100</v>
      </c>
      <c r="P98" s="19"/>
      <c r="Q98" s="403"/>
      <c r="R98" s="403"/>
      <c r="S98" s="48"/>
    </row>
    <row r="99" spans="1:21" ht="108.75" customHeight="1" x14ac:dyDescent="0.25">
      <c r="A99" s="340">
        <v>2</v>
      </c>
      <c r="B99" s="153" t="s">
        <v>18</v>
      </c>
      <c r="C99" s="226" t="s">
        <v>207</v>
      </c>
      <c r="D99" s="182">
        <f>F99+H99+J99+L99</f>
        <v>24793.4</v>
      </c>
      <c r="E99" s="228">
        <f>G99+I99+K99+M99</f>
        <v>24793.4</v>
      </c>
      <c r="F99" s="379">
        <f t="shared" ref="F99:M99" si="83">F101</f>
        <v>332.4</v>
      </c>
      <c r="G99" s="379">
        <f t="shared" si="83"/>
        <v>332.4</v>
      </c>
      <c r="H99" s="231">
        <f t="shared" si="83"/>
        <v>14054.2</v>
      </c>
      <c r="I99" s="379">
        <f t="shared" si="83"/>
        <v>14054.2</v>
      </c>
      <c r="J99" s="379">
        <f t="shared" si="83"/>
        <v>780.2</v>
      </c>
      <c r="K99" s="379">
        <f t="shared" si="83"/>
        <v>780.2</v>
      </c>
      <c r="L99" s="379">
        <f t="shared" si="83"/>
        <v>9626.6</v>
      </c>
      <c r="M99" s="379">
        <f t="shared" si="83"/>
        <v>9626.6</v>
      </c>
      <c r="N99" s="190">
        <v>100</v>
      </c>
      <c r="O99" s="192">
        <f t="shared" ref="O99" si="84">E99/D99*100</f>
        <v>100</v>
      </c>
      <c r="P99" s="29" t="s">
        <v>205</v>
      </c>
      <c r="Q99" s="98">
        <v>35.799999999999997</v>
      </c>
      <c r="R99" s="98">
        <v>35.799999999999997</v>
      </c>
      <c r="S99" s="32">
        <f t="shared" ref="S99:S109" si="85">R99/Q99*100</f>
        <v>100</v>
      </c>
    </row>
    <row r="100" spans="1:21" ht="24" hidden="1" customHeight="1" x14ac:dyDescent="0.25">
      <c r="A100" s="219"/>
      <c r="B100" s="154"/>
      <c r="C100" s="227"/>
      <c r="D100" s="221"/>
      <c r="E100" s="225"/>
      <c r="F100" s="225"/>
      <c r="G100" s="221"/>
      <c r="H100" s="221"/>
      <c r="I100" s="221"/>
      <c r="J100" s="221"/>
      <c r="K100" s="221"/>
      <c r="L100" s="221"/>
      <c r="M100" s="221"/>
      <c r="N100" s="223"/>
      <c r="O100" s="224"/>
      <c r="P100" s="29"/>
      <c r="Q100" s="33"/>
      <c r="R100" s="33"/>
      <c r="S100" s="32"/>
    </row>
    <row r="101" spans="1:21" ht="118.5" customHeight="1" x14ac:dyDescent="0.25">
      <c r="A101" s="134"/>
      <c r="B101" s="89" t="s">
        <v>216</v>
      </c>
      <c r="C101" s="90"/>
      <c r="D101" s="179">
        <f t="shared" ref="D101:E101" si="86">F101+H101+J101</f>
        <v>15166.800000000001</v>
      </c>
      <c r="E101" s="179">
        <f t="shared" si="86"/>
        <v>15166.800000000001</v>
      </c>
      <c r="F101" s="436">
        <f t="shared" ref="F101:K101" si="87">F102+F105</f>
        <v>332.4</v>
      </c>
      <c r="G101" s="436">
        <f t="shared" si="87"/>
        <v>332.4</v>
      </c>
      <c r="H101" s="148">
        <f t="shared" si="87"/>
        <v>14054.2</v>
      </c>
      <c r="I101" s="436">
        <f t="shared" si="87"/>
        <v>14054.2</v>
      </c>
      <c r="J101" s="436">
        <f t="shared" si="87"/>
        <v>780.2</v>
      </c>
      <c r="K101" s="436">
        <f t="shared" si="87"/>
        <v>780.2</v>
      </c>
      <c r="L101" s="381">
        <f t="shared" ref="D101:M105" si="88">L102</f>
        <v>9626.6</v>
      </c>
      <c r="M101" s="381">
        <f t="shared" si="88"/>
        <v>9626.6</v>
      </c>
      <c r="N101" s="117">
        <v>100</v>
      </c>
      <c r="O101" s="116">
        <f>E101/D101*100</f>
        <v>100</v>
      </c>
      <c r="P101" s="90" t="s">
        <v>321</v>
      </c>
      <c r="Q101" s="120">
        <v>0.27</v>
      </c>
      <c r="R101" s="120">
        <v>0.27</v>
      </c>
      <c r="S101" s="69">
        <v>100</v>
      </c>
    </row>
    <row r="102" spans="1:21" ht="78.75" customHeight="1" x14ac:dyDescent="0.25">
      <c r="A102" s="134"/>
      <c r="B102" s="124" t="s">
        <v>217</v>
      </c>
      <c r="C102" s="125"/>
      <c r="D102" s="386">
        <f t="shared" si="88"/>
        <v>11743.400000000001</v>
      </c>
      <c r="E102" s="386">
        <f t="shared" si="88"/>
        <v>11743.400000000001</v>
      </c>
      <c r="F102" s="149">
        <f t="shared" si="88"/>
        <v>332.4</v>
      </c>
      <c r="G102" s="149">
        <f t="shared" si="88"/>
        <v>332.4</v>
      </c>
      <c r="H102" s="149">
        <f t="shared" si="88"/>
        <v>1133.2</v>
      </c>
      <c r="I102" s="122">
        <f t="shared" si="88"/>
        <v>1133.2</v>
      </c>
      <c r="J102" s="149">
        <f t="shared" si="88"/>
        <v>651.20000000000005</v>
      </c>
      <c r="K102" s="149">
        <f t="shared" si="88"/>
        <v>651.20000000000005</v>
      </c>
      <c r="L102" s="386">
        <f t="shared" si="88"/>
        <v>9626.6</v>
      </c>
      <c r="M102" s="386">
        <f t="shared" si="88"/>
        <v>9626.6</v>
      </c>
      <c r="N102" s="118">
        <v>100</v>
      </c>
      <c r="O102" s="126">
        <f>E102/D102*100</f>
        <v>100</v>
      </c>
      <c r="P102" s="125"/>
      <c r="Q102" s="121"/>
      <c r="R102" s="121"/>
      <c r="S102" s="28"/>
    </row>
    <row r="103" spans="1:21" ht="175.5" customHeight="1" x14ac:dyDescent="0.25">
      <c r="A103" s="99"/>
      <c r="B103" s="108" t="s">
        <v>174</v>
      </c>
      <c r="C103" s="51"/>
      <c r="D103" s="119">
        <f t="shared" ref="D103:E103" si="89">F103+H103+J103+L103</f>
        <v>11743.400000000001</v>
      </c>
      <c r="E103" s="119">
        <f t="shared" si="89"/>
        <v>11743.400000000001</v>
      </c>
      <c r="F103" s="119">
        <v>332.4</v>
      </c>
      <c r="G103" s="119">
        <v>332.4</v>
      </c>
      <c r="H103" s="119">
        <v>1133.2</v>
      </c>
      <c r="I103" s="119">
        <v>1133.2</v>
      </c>
      <c r="J103" s="119">
        <v>651.20000000000005</v>
      </c>
      <c r="K103" s="119">
        <v>651.20000000000005</v>
      </c>
      <c r="L103" s="119">
        <v>9626.6</v>
      </c>
      <c r="M103" s="119">
        <v>9626.6</v>
      </c>
      <c r="N103" s="128">
        <v>100</v>
      </c>
      <c r="O103" s="127">
        <f t="shared" ref="O103:O107" si="90">E103/D103*100</f>
        <v>100</v>
      </c>
      <c r="P103" s="123" t="s">
        <v>37</v>
      </c>
      <c r="Q103" s="18">
        <v>4</v>
      </c>
      <c r="R103" s="18">
        <v>4</v>
      </c>
      <c r="S103" s="48">
        <f t="shared" si="85"/>
        <v>100</v>
      </c>
    </row>
    <row r="104" spans="1:21" ht="96" customHeight="1" x14ac:dyDescent="0.25">
      <c r="A104" s="134"/>
      <c r="B104" s="89" t="s">
        <v>259</v>
      </c>
      <c r="C104" s="90"/>
      <c r="D104" s="179">
        <f t="shared" ref="D104" si="91">F104+H104+J104</f>
        <v>13050</v>
      </c>
      <c r="E104" s="179">
        <f t="shared" ref="E104" si="92">G104+I104+K104</f>
        <v>13050</v>
      </c>
      <c r="F104" s="436">
        <f t="shared" si="88"/>
        <v>0</v>
      </c>
      <c r="G104" s="436">
        <f t="shared" si="88"/>
        <v>0</v>
      </c>
      <c r="H104" s="436">
        <f t="shared" si="88"/>
        <v>12921</v>
      </c>
      <c r="I104" s="436">
        <f t="shared" si="88"/>
        <v>12921</v>
      </c>
      <c r="J104" s="436">
        <f t="shared" si="88"/>
        <v>129</v>
      </c>
      <c r="K104" s="436">
        <f t="shared" si="88"/>
        <v>129</v>
      </c>
      <c r="L104" s="436">
        <f t="shared" si="88"/>
        <v>0</v>
      </c>
      <c r="M104" s="436">
        <f t="shared" si="88"/>
        <v>0</v>
      </c>
      <c r="N104" s="443">
        <v>100</v>
      </c>
      <c r="O104" s="447">
        <f>E104/D104*100</f>
        <v>100</v>
      </c>
      <c r="P104" s="90"/>
      <c r="Q104" s="202"/>
      <c r="R104" s="202"/>
      <c r="S104" s="69"/>
    </row>
    <row r="105" spans="1:21" ht="48" customHeight="1" x14ac:dyDescent="0.25">
      <c r="A105" s="461"/>
      <c r="B105" s="462" t="s">
        <v>260</v>
      </c>
      <c r="C105" s="463"/>
      <c r="D105" s="446">
        <f t="shared" ref="D105" si="93">F105+H105+J105+L105</f>
        <v>13050</v>
      </c>
      <c r="E105" s="446">
        <f t="shared" ref="E105" si="94">G105+I105+K105+M105</f>
        <v>13050</v>
      </c>
      <c r="F105" s="160"/>
      <c r="G105" s="160"/>
      <c r="H105" s="160">
        <f>H106</f>
        <v>12921</v>
      </c>
      <c r="I105" s="160">
        <f>I106</f>
        <v>12921</v>
      </c>
      <c r="J105" s="160">
        <f>J106</f>
        <v>129</v>
      </c>
      <c r="K105" s="160">
        <f>K106</f>
        <v>129</v>
      </c>
      <c r="L105" s="446">
        <f t="shared" si="88"/>
        <v>0</v>
      </c>
      <c r="M105" s="446">
        <f t="shared" si="88"/>
        <v>0</v>
      </c>
      <c r="N105" s="445">
        <v>100</v>
      </c>
      <c r="O105" s="444">
        <f>E105/D105*100</f>
        <v>100</v>
      </c>
      <c r="P105" s="197"/>
      <c r="Q105" s="121"/>
      <c r="R105" s="121"/>
      <c r="S105" s="28"/>
    </row>
    <row r="106" spans="1:21" ht="246.75" customHeight="1" x14ac:dyDescent="0.25">
      <c r="A106" s="437"/>
      <c r="B106" s="459" t="s">
        <v>261</v>
      </c>
      <c r="C106" s="460"/>
      <c r="D106" s="119">
        <f t="shared" ref="D106" si="95">F106+H106+J106+L106</f>
        <v>13050</v>
      </c>
      <c r="E106" s="119">
        <f t="shared" ref="E106" si="96">G106+I106+K106+M106</f>
        <v>13050</v>
      </c>
      <c r="F106" s="155"/>
      <c r="G106" s="155"/>
      <c r="H106" s="155">
        <v>12921</v>
      </c>
      <c r="I106" s="155">
        <v>12921</v>
      </c>
      <c r="J106" s="155">
        <v>129</v>
      </c>
      <c r="K106" s="155">
        <v>129</v>
      </c>
      <c r="L106" s="119">
        <f>L107</f>
        <v>0</v>
      </c>
      <c r="M106" s="119">
        <f>M107</f>
        <v>0</v>
      </c>
      <c r="N106" s="128">
        <v>100</v>
      </c>
      <c r="O106" s="441">
        <f>E106/D106*100</f>
        <v>100</v>
      </c>
      <c r="P106" s="123" t="s">
        <v>322</v>
      </c>
      <c r="Q106" s="442">
        <v>0</v>
      </c>
      <c r="R106" s="466">
        <v>2</v>
      </c>
      <c r="S106" s="48"/>
    </row>
    <row r="107" spans="1:21" ht="71.25" customHeight="1" x14ac:dyDescent="0.25">
      <c r="A107" s="229">
        <v>3</v>
      </c>
      <c r="B107" s="244" t="s">
        <v>142</v>
      </c>
      <c r="C107" s="226" t="s">
        <v>207</v>
      </c>
      <c r="D107" s="183">
        <f>F107+H107+J107</f>
        <v>72420.700000000012</v>
      </c>
      <c r="E107" s="183">
        <f t="shared" ref="E107" si="97">G107+I107+K107</f>
        <v>72418.500000000015</v>
      </c>
      <c r="F107" s="231">
        <f t="shared" ref="F107:M107" si="98">F108+F119+F124+ F133+F137</f>
        <v>262.7</v>
      </c>
      <c r="G107" s="379">
        <f t="shared" si="98"/>
        <v>262.7</v>
      </c>
      <c r="H107" s="379">
        <f t="shared" si="98"/>
        <v>14306.9</v>
      </c>
      <c r="I107" s="379">
        <f t="shared" si="98"/>
        <v>14306.9</v>
      </c>
      <c r="J107" s="379">
        <f t="shared" si="98"/>
        <v>57851.100000000006</v>
      </c>
      <c r="K107" s="379">
        <f t="shared" si="98"/>
        <v>57848.900000000009</v>
      </c>
      <c r="L107" s="379">
        <f t="shared" si="98"/>
        <v>0</v>
      </c>
      <c r="M107" s="379">
        <f t="shared" si="98"/>
        <v>0</v>
      </c>
      <c r="N107" s="198">
        <v>100</v>
      </c>
      <c r="O107" s="78">
        <f t="shared" si="90"/>
        <v>99.996962194510687</v>
      </c>
      <c r="P107" s="30" t="s">
        <v>204</v>
      </c>
      <c r="Q107" s="32">
        <v>1579</v>
      </c>
      <c r="R107" s="32">
        <v>1579</v>
      </c>
      <c r="S107" s="32">
        <f t="shared" si="85"/>
        <v>100</v>
      </c>
      <c r="T107" s="109"/>
      <c r="U107" s="109"/>
    </row>
    <row r="108" spans="1:21" ht="72.75" customHeight="1" x14ac:dyDescent="0.25">
      <c r="A108" s="112"/>
      <c r="B108" s="211" t="s">
        <v>113</v>
      </c>
      <c r="C108" s="92"/>
      <c r="D108" s="179">
        <f t="shared" ref="D108:D111" si="99">F108+H108+J108</f>
        <v>11296.1</v>
      </c>
      <c r="E108" s="179">
        <f t="shared" ref="E108:E111" si="100">G108+I108+K108</f>
        <v>11296.1</v>
      </c>
      <c r="F108" s="448">
        <f>F109+F112+F114+F116</f>
        <v>212.7</v>
      </c>
      <c r="G108" s="448">
        <f>G109+G112+G114+G116</f>
        <v>212.7</v>
      </c>
      <c r="H108" s="448">
        <f>H109+H112+H114+H116</f>
        <v>13.399999999999999</v>
      </c>
      <c r="I108" s="448">
        <f>I109+I112+I114+I116</f>
        <v>13.399999999999999</v>
      </c>
      <c r="J108" s="389">
        <f>J109+J112+J114+J116</f>
        <v>11070</v>
      </c>
      <c r="K108" s="389">
        <f>K109+K112</f>
        <v>11070</v>
      </c>
      <c r="L108" s="389">
        <f>L109+L112</f>
        <v>0</v>
      </c>
      <c r="M108" s="389">
        <f>M109+M112</f>
        <v>0</v>
      </c>
      <c r="N108" s="194">
        <v>100</v>
      </c>
      <c r="O108" s="217">
        <f t="shared" ref="O108:O140" si="101">E108/D108*100</f>
        <v>100</v>
      </c>
      <c r="P108" s="90" t="s">
        <v>203</v>
      </c>
      <c r="Q108" s="69">
        <v>5490</v>
      </c>
      <c r="R108" s="69">
        <v>40230</v>
      </c>
      <c r="S108" s="69">
        <f t="shared" si="85"/>
        <v>732.78688524590166</v>
      </c>
    </row>
    <row r="109" spans="1:21" ht="78" customHeight="1" x14ac:dyDescent="0.25">
      <c r="A109" s="184"/>
      <c r="B109" s="80" t="s">
        <v>114</v>
      </c>
      <c r="C109" s="81"/>
      <c r="D109" s="82">
        <f t="shared" si="99"/>
        <v>11070</v>
      </c>
      <c r="E109" s="82">
        <f t="shared" si="100"/>
        <v>11070</v>
      </c>
      <c r="F109" s="82">
        <f t="shared" ref="F109:M109" si="102">F110+F111</f>
        <v>0</v>
      </c>
      <c r="G109" s="82">
        <f t="shared" si="102"/>
        <v>0</v>
      </c>
      <c r="H109" s="82">
        <f t="shared" si="102"/>
        <v>0</v>
      </c>
      <c r="I109" s="82">
        <f t="shared" si="102"/>
        <v>0</v>
      </c>
      <c r="J109" s="82">
        <f t="shared" si="102"/>
        <v>11070</v>
      </c>
      <c r="K109" s="82">
        <f t="shared" si="102"/>
        <v>11070</v>
      </c>
      <c r="L109" s="82">
        <f t="shared" si="102"/>
        <v>0</v>
      </c>
      <c r="M109" s="82">
        <f t="shared" si="102"/>
        <v>0</v>
      </c>
      <c r="N109" s="58">
        <v>100</v>
      </c>
      <c r="O109" s="57">
        <f t="shared" si="101"/>
        <v>100</v>
      </c>
      <c r="P109" s="197" t="s">
        <v>351</v>
      </c>
      <c r="Q109" s="121">
        <v>7</v>
      </c>
      <c r="R109" s="121">
        <v>13</v>
      </c>
      <c r="S109" s="28">
        <f t="shared" si="85"/>
        <v>185.71428571428572</v>
      </c>
    </row>
    <row r="110" spans="1:21" ht="222" customHeight="1" x14ac:dyDescent="0.25">
      <c r="A110" s="101"/>
      <c r="B110" s="110" t="s">
        <v>80</v>
      </c>
      <c r="C110" s="36"/>
      <c r="D110" s="79">
        <f t="shared" si="99"/>
        <v>10282.200000000001</v>
      </c>
      <c r="E110" s="79">
        <f t="shared" si="100"/>
        <v>10282.200000000001</v>
      </c>
      <c r="F110" s="79"/>
      <c r="G110" s="79"/>
      <c r="H110" s="79"/>
      <c r="I110" s="79"/>
      <c r="J110" s="79">
        <v>10282.200000000001</v>
      </c>
      <c r="K110" s="79">
        <v>10282.200000000001</v>
      </c>
      <c r="L110" s="79"/>
      <c r="M110" s="79"/>
      <c r="N110" s="37">
        <v>100</v>
      </c>
      <c r="O110" s="85">
        <f t="shared" si="101"/>
        <v>100</v>
      </c>
      <c r="P110" s="51"/>
      <c r="Q110" s="189"/>
      <c r="R110" s="189"/>
      <c r="S110" s="48"/>
    </row>
    <row r="111" spans="1:21" ht="153.75" customHeight="1" x14ac:dyDescent="0.25">
      <c r="A111" s="101"/>
      <c r="B111" s="110" t="s">
        <v>81</v>
      </c>
      <c r="C111" s="36"/>
      <c r="D111" s="79">
        <f t="shared" si="99"/>
        <v>787.8</v>
      </c>
      <c r="E111" s="79">
        <f t="shared" si="100"/>
        <v>787.8</v>
      </c>
      <c r="F111" s="79"/>
      <c r="G111" s="79"/>
      <c r="H111" s="79"/>
      <c r="I111" s="79"/>
      <c r="J111" s="79">
        <v>787.8</v>
      </c>
      <c r="K111" s="79">
        <v>787.8</v>
      </c>
      <c r="L111" s="79"/>
      <c r="M111" s="79"/>
      <c r="N111" s="37">
        <v>100</v>
      </c>
      <c r="O111" s="85">
        <f t="shared" si="101"/>
        <v>100</v>
      </c>
      <c r="P111" s="51"/>
      <c r="Q111" s="189"/>
      <c r="R111" s="189"/>
      <c r="S111" s="48"/>
    </row>
    <row r="112" spans="1:21" ht="58.5" customHeight="1" x14ac:dyDescent="0.25">
      <c r="A112" s="100"/>
      <c r="B112" s="80" t="s">
        <v>115</v>
      </c>
      <c r="C112" s="81"/>
      <c r="D112" s="82">
        <f t="shared" ref="D112:E115" si="103">F112+H112+J112</f>
        <v>72.900000000000006</v>
      </c>
      <c r="E112" s="82">
        <f t="shared" si="103"/>
        <v>72.900000000000006</v>
      </c>
      <c r="F112" s="82">
        <f t="shared" ref="F112" si="104">F113</f>
        <v>62.7</v>
      </c>
      <c r="G112" s="82">
        <f t="shared" ref="G112" si="105">G113</f>
        <v>62.7</v>
      </c>
      <c r="H112" s="82">
        <f t="shared" ref="H112" si="106">H113</f>
        <v>10.199999999999999</v>
      </c>
      <c r="I112" s="82">
        <f t="shared" ref="I112" si="107">I113</f>
        <v>10.199999999999999</v>
      </c>
      <c r="J112" s="82">
        <f t="shared" ref="J112" si="108">J113</f>
        <v>0</v>
      </c>
      <c r="K112" s="82">
        <f t="shared" ref="K112" si="109">K113</f>
        <v>0</v>
      </c>
      <c r="L112" s="82"/>
      <c r="M112" s="82"/>
      <c r="N112" s="58">
        <v>100</v>
      </c>
      <c r="O112" s="57">
        <f t="shared" si="101"/>
        <v>100</v>
      </c>
      <c r="P112" s="197" t="s">
        <v>352</v>
      </c>
      <c r="Q112" s="121">
        <v>2</v>
      </c>
      <c r="R112" s="121">
        <v>2</v>
      </c>
      <c r="S112" s="28">
        <v>100</v>
      </c>
    </row>
    <row r="113" spans="1:20" ht="129" customHeight="1" x14ac:dyDescent="0.25">
      <c r="A113" s="101"/>
      <c r="B113" s="53" t="s">
        <v>262</v>
      </c>
      <c r="C113" s="53"/>
      <c r="D113" s="83">
        <f t="shared" si="103"/>
        <v>72.900000000000006</v>
      </c>
      <c r="E113" s="83">
        <f t="shared" si="103"/>
        <v>72.900000000000006</v>
      </c>
      <c r="F113" s="83">
        <v>62.7</v>
      </c>
      <c r="G113" s="83">
        <v>62.7</v>
      </c>
      <c r="H113" s="83">
        <v>10.199999999999999</v>
      </c>
      <c r="I113" s="83">
        <v>10.199999999999999</v>
      </c>
      <c r="J113" s="83"/>
      <c r="K113" s="83"/>
      <c r="L113" s="83"/>
      <c r="M113" s="83"/>
      <c r="N113" s="84">
        <v>100</v>
      </c>
      <c r="O113" s="85">
        <f t="shared" si="101"/>
        <v>100</v>
      </c>
      <c r="P113" s="123"/>
      <c r="Q113" s="18"/>
      <c r="R113" s="18"/>
      <c r="S113" s="48"/>
    </row>
    <row r="114" spans="1:20" ht="60" customHeight="1" x14ac:dyDescent="0.25">
      <c r="A114" s="114"/>
      <c r="B114" s="80" t="s">
        <v>263</v>
      </c>
      <c r="C114" s="81"/>
      <c r="D114" s="82">
        <f t="shared" si="103"/>
        <v>0</v>
      </c>
      <c r="E114" s="82">
        <f t="shared" si="103"/>
        <v>0</v>
      </c>
      <c r="F114" s="82">
        <f t="shared" ref="F114" si="110">F115</f>
        <v>0</v>
      </c>
      <c r="G114" s="82">
        <f t="shared" ref="G114" si="111">G115</f>
        <v>0</v>
      </c>
      <c r="H114" s="82">
        <v>0</v>
      </c>
      <c r="I114" s="82">
        <v>0</v>
      </c>
      <c r="J114" s="82">
        <f t="shared" ref="J114:L114" si="112">J115</f>
        <v>0</v>
      </c>
      <c r="K114" s="82">
        <f t="shared" ref="K114:M114" si="113">K115</f>
        <v>0</v>
      </c>
      <c r="L114" s="82">
        <f t="shared" si="112"/>
        <v>0</v>
      </c>
      <c r="M114" s="82">
        <f t="shared" si="113"/>
        <v>0</v>
      </c>
      <c r="N114" s="58">
        <v>100</v>
      </c>
      <c r="O114" s="57" t="e">
        <f t="shared" si="101"/>
        <v>#DIV/0!</v>
      </c>
      <c r="P114" s="197"/>
      <c r="Q114" s="121"/>
      <c r="R114" s="121"/>
      <c r="S114" s="28"/>
    </row>
    <row r="115" spans="1:20" ht="129.75" customHeight="1" x14ac:dyDescent="0.25">
      <c r="A115" s="114"/>
      <c r="B115" s="53" t="s">
        <v>262</v>
      </c>
      <c r="C115" s="53"/>
      <c r="D115" s="83">
        <f t="shared" si="103"/>
        <v>0</v>
      </c>
      <c r="E115" s="83">
        <f t="shared" si="103"/>
        <v>0</v>
      </c>
      <c r="F115" s="83"/>
      <c r="G115" s="83"/>
      <c r="H115" s="83">
        <v>0</v>
      </c>
      <c r="I115" s="83">
        <v>0</v>
      </c>
      <c r="J115" s="83"/>
      <c r="K115" s="83"/>
      <c r="L115" s="83"/>
      <c r="M115" s="83"/>
      <c r="N115" s="84">
        <v>100</v>
      </c>
      <c r="O115" s="85" t="e">
        <f t="shared" si="101"/>
        <v>#DIV/0!</v>
      </c>
      <c r="P115" s="123"/>
      <c r="Q115" s="18"/>
      <c r="R115" s="18"/>
      <c r="S115" s="48"/>
    </row>
    <row r="116" spans="1:20" ht="60" customHeight="1" x14ac:dyDescent="0.25">
      <c r="A116" s="114"/>
      <c r="B116" s="80" t="s">
        <v>264</v>
      </c>
      <c r="C116" s="81"/>
      <c r="D116" s="82">
        <f t="shared" ref="D116" si="114">F116+H116+J116</f>
        <v>153.19999999999999</v>
      </c>
      <c r="E116" s="82">
        <f t="shared" ref="E116" si="115">G116+I116+K116</f>
        <v>153.19999999999999</v>
      </c>
      <c r="F116" s="82">
        <f t="shared" ref="F116:M116" si="116">F117+F118</f>
        <v>150</v>
      </c>
      <c r="G116" s="82">
        <f t="shared" si="116"/>
        <v>150</v>
      </c>
      <c r="H116" s="82">
        <f t="shared" si="116"/>
        <v>3.2</v>
      </c>
      <c r="I116" s="82">
        <f t="shared" si="116"/>
        <v>3.2</v>
      </c>
      <c r="J116" s="82">
        <f t="shared" si="116"/>
        <v>0</v>
      </c>
      <c r="K116" s="82">
        <f t="shared" si="116"/>
        <v>0</v>
      </c>
      <c r="L116" s="82">
        <f t="shared" si="116"/>
        <v>0</v>
      </c>
      <c r="M116" s="82">
        <f t="shared" si="116"/>
        <v>0</v>
      </c>
      <c r="N116" s="58">
        <v>100</v>
      </c>
      <c r="O116" s="57">
        <f t="shared" ref="O116" si="117">E116/D116*100</f>
        <v>100</v>
      </c>
      <c r="P116" s="197"/>
      <c r="Q116" s="121"/>
      <c r="R116" s="121"/>
      <c r="S116" s="28"/>
    </row>
    <row r="117" spans="1:20" s="216" customFormat="1" ht="131.25" customHeight="1" x14ac:dyDescent="0.25">
      <c r="A117" s="114"/>
      <c r="B117" s="53" t="s">
        <v>265</v>
      </c>
      <c r="C117" s="53"/>
      <c r="D117" s="119">
        <f t="shared" ref="D117:E123" si="118">F117+H117+J117+L117</f>
        <v>102.1</v>
      </c>
      <c r="E117" s="119">
        <f t="shared" si="118"/>
        <v>102.1</v>
      </c>
      <c r="F117" s="83">
        <v>100</v>
      </c>
      <c r="G117" s="83">
        <v>100</v>
      </c>
      <c r="H117" s="83">
        <v>2.1</v>
      </c>
      <c r="I117" s="83">
        <v>2.1</v>
      </c>
      <c r="J117" s="83"/>
      <c r="K117" s="83"/>
      <c r="L117" s="83"/>
      <c r="M117" s="83"/>
      <c r="N117" s="84"/>
      <c r="O117" s="85"/>
      <c r="P117" s="146"/>
      <c r="Q117" s="442"/>
      <c r="R117" s="442"/>
      <c r="S117" s="48"/>
    </row>
    <row r="118" spans="1:20" ht="129.75" customHeight="1" x14ac:dyDescent="0.25">
      <c r="A118" s="114"/>
      <c r="B118" s="53" t="s">
        <v>266</v>
      </c>
      <c r="C118" s="53"/>
      <c r="D118" s="119">
        <f t="shared" ref="D118" si="119">F118+H118+J118+L118</f>
        <v>51.1</v>
      </c>
      <c r="E118" s="119">
        <f t="shared" ref="E118" si="120">G118+I118+K118+M118</f>
        <v>51.1</v>
      </c>
      <c r="F118" s="83">
        <v>50</v>
      </c>
      <c r="G118" s="83">
        <v>50</v>
      </c>
      <c r="H118" s="83">
        <v>1.1000000000000001</v>
      </c>
      <c r="I118" s="83">
        <v>1.1000000000000001</v>
      </c>
      <c r="J118" s="83"/>
      <c r="K118" s="83"/>
      <c r="L118" s="83"/>
      <c r="M118" s="83"/>
      <c r="N118" s="84"/>
      <c r="O118" s="85"/>
      <c r="P118" s="146"/>
      <c r="Q118" s="442"/>
      <c r="R118" s="442"/>
      <c r="S118" s="48"/>
    </row>
    <row r="119" spans="1:20" ht="108.75" customHeight="1" x14ac:dyDescent="0.25">
      <c r="A119" s="235"/>
      <c r="B119" s="89" t="s">
        <v>175</v>
      </c>
      <c r="C119" s="210"/>
      <c r="D119" s="166">
        <f t="shared" si="118"/>
        <v>5923.5999999999995</v>
      </c>
      <c r="E119" s="166">
        <f t="shared" si="118"/>
        <v>5921.4</v>
      </c>
      <c r="F119" s="230">
        <f t="shared" ref="F119:M119" si="121">F120</f>
        <v>0</v>
      </c>
      <c r="G119" s="381">
        <f t="shared" si="121"/>
        <v>0</v>
      </c>
      <c r="H119" s="381">
        <f t="shared" si="121"/>
        <v>0</v>
      </c>
      <c r="I119" s="381">
        <f t="shared" si="121"/>
        <v>0</v>
      </c>
      <c r="J119" s="381">
        <f t="shared" si="121"/>
        <v>5923.5999999999995</v>
      </c>
      <c r="K119" s="381">
        <f t="shared" si="121"/>
        <v>5921.4</v>
      </c>
      <c r="L119" s="381">
        <f t="shared" si="121"/>
        <v>0</v>
      </c>
      <c r="M119" s="381">
        <f t="shared" si="121"/>
        <v>0</v>
      </c>
      <c r="N119" s="232">
        <v>100</v>
      </c>
      <c r="O119" s="217">
        <f t="shared" si="101"/>
        <v>99.96286042271592</v>
      </c>
      <c r="P119" s="92" t="s">
        <v>353</v>
      </c>
      <c r="Q119" s="202">
        <v>90</v>
      </c>
      <c r="R119" s="202">
        <v>111</v>
      </c>
      <c r="S119" s="69">
        <v>123</v>
      </c>
    </row>
    <row r="120" spans="1:20" ht="81.75" customHeight="1" x14ac:dyDescent="0.25">
      <c r="A120" s="236"/>
      <c r="B120" s="177" t="s">
        <v>176</v>
      </c>
      <c r="C120" s="59"/>
      <c r="D120" s="178">
        <f t="shared" si="118"/>
        <v>5923.5999999999995</v>
      </c>
      <c r="E120" s="178">
        <f t="shared" si="118"/>
        <v>5921.4</v>
      </c>
      <c r="F120" s="234"/>
      <c r="G120" s="234"/>
      <c r="H120" s="234"/>
      <c r="I120" s="234"/>
      <c r="J120" s="178">
        <f>J121+J122+J123</f>
        <v>5923.5999999999995</v>
      </c>
      <c r="K120" s="178">
        <f>K121+K122+K123</f>
        <v>5921.4</v>
      </c>
      <c r="L120" s="234"/>
      <c r="M120" s="234"/>
      <c r="N120" s="180">
        <v>100</v>
      </c>
      <c r="O120" s="57">
        <f t="shared" si="101"/>
        <v>99.96286042271592</v>
      </c>
      <c r="P120" s="21" t="s">
        <v>354</v>
      </c>
      <c r="Q120" s="121">
        <v>4</v>
      </c>
      <c r="R120" s="121">
        <v>7</v>
      </c>
      <c r="S120" s="28">
        <v>175</v>
      </c>
    </row>
    <row r="121" spans="1:20" ht="206.25" customHeight="1" x14ac:dyDescent="0.25">
      <c r="A121" s="101"/>
      <c r="B121" s="123" t="s">
        <v>177</v>
      </c>
      <c r="C121" s="123"/>
      <c r="D121" s="119">
        <f t="shared" si="118"/>
        <v>5394.9</v>
      </c>
      <c r="E121" s="119">
        <f t="shared" si="118"/>
        <v>5394.9</v>
      </c>
      <c r="F121" s="119"/>
      <c r="G121" s="119"/>
      <c r="H121" s="119"/>
      <c r="I121" s="119"/>
      <c r="J121" s="119">
        <v>5394.9</v>
      </c>
      <c r="K121" s="119">
        <v>5394.9</v>
      </c>
      <c r="L121" s="119"/>
      <c r="M121" s="119"/>
      <c r="N121" s="128">
        <v>100</v>
      </c>
      <c r="O121" s="85">
        <f t="shared" si="101"/>
        <v>100</v>
      </c>
      <c r="P121" s="86" t="s">
        <v>355</v>
      </c>
      <c r="Q121" s="18">
        <v>157</v>
      </c>
      <c r="R121" s="18">
        <v>183</v>
      </c>
      <c r="S121" s="48">
        <v>117</v>
      </c>
      <c r="T121" s="109"/>
    </row>
    <row r="122" spans="1:20" ht="141.75" customHeight="1" x14ac:dyDescent="0.25">
      <c r="A122" s="103"/>
      <c r="B122" s="114" t="s">
        <v>178</v>
      </c>
      <c r="C122" s="123"/>
      <c r="D122" s="119">
        <f t="shared" si="118"/>
        <v>525.5</v>
      </c>
      <c r="E122" s="119">
        <f t="shared" si="118"/>
        <v>523.29999999999995</v>
      </c>
      <c r="F122" s="119"/>
      <c r="G122" s="119"/>
      <c r="H122" s="119"/>
      <c r="I122" s="119"/>
      <c r="J122" s="119">
        <v>525.5</v>
      </c>
      <c r="K122" s="119">
        <v>523.29999999999995</v>
      </c>
      <c r="L122" s="119"/>
      <c r="M122" s="119"/>
      <c r="N122" s="128">
        <v>100</v>
      </c>
      <c r="O122" s="85">
        <f t="shared" si="101"/>
        <v>99.581351094195995</v>
      </c>
      <c r="P122" s="86" t="s">
        <v>356</v>
      </c>
      <c r="Q122" s="18">
        <v>97</v>
      </c>
      <c r="R122" s="18">
        <v>100</v>
      </c>
      <c r="S122" s="48">
        <v>103</v>
      </c>
    </row>
    <row r="123" spans="1:20" ht="120.75" customHeight="1" x14ac:dyDescent="0.25">
      <c r="A123" s="103"/>
      <c r="B123" s="114" t="s">
        <v>84</v>
      </c>
      <c r="C123" s="123"/>
      <c r="D123" s="119">
        <f t="shared" si="118"/>
        <v>3.2</v>
      </c>
      <c r="E123" s="119">
        <f t="shared" si="118"/>
        <v>3.2</v>
      </c>
      <c r="F123" s="119"/>
      <c r="G123" s="119"/>
      <c r="H123" s="119"/>
      <c r="I123" s="119"/>
      <c r="J123" s="119">
        <v>3.2</v>
      </c>
      <c r="K123" s="119">
        <v>3.2</v>
      </c>
      <c r="L123" s="119"/>
      <c r="M123" s="119"/>
      <c r="N123" s="128">
        <v>100</v>
      </c>
      <c r="O123" s="85">
        <f t="shared" si="101"/>
        <v>100</v>
      </c>
      <c r="P123" s="86"/>
      <c r="Q123" s="18"/>
      <c r="R123" s="18"/>
      <c r="S123" s="48"/>
    </row>
    <row r="124" spans="1:20" ht="68.25" customHeight="1" x14ac:dyDescent="0.25">
      <c r="A124" s="101"/>
      <c r="B124" s="245" t="s">
        <v>218</v>
      </c>
      <c r="C124" s="90"/>
      <c r="D124" s="166">
        <f t="shared" ref="D124" si="122">F124+H124+J124+L124</f>
        <v>37588.700000000004</v>
      </c>
      <c r="E124" s="166">
        <f t="shared" ref="E124" si="123">G124+I124+K124+M124</f>
        <v>37588.700000000004</v>
      </c>
      <c r="F124" s="436">
        <f t="shared" ref="F124:K124" si="124">F125+F129+F131</f>
        <v>50</v>
      </c>
      <c r="G124" s="450">
        <f t="shared" si="124"/>
        <v>50</v>
      </c>
      <c r="H124" s="436">
        <f t="shared" si="124"/>
        <v>1.1000000000000001</v>
      </c>
      <c r="I124" s="436">
        <f t="shared" si="124"/>
        <v>1.1000000000000001</v>
      </c>
      <c r="J124" s="381">
        <f t="shared" si="124"/>
        <v>37537.600000000006</v>
      </c>
      <c r="K124" s="436">
        <f t="shared" si="124"/>
        <v>37537.600000000006</v>
      </c>
      <c r="L124" s="381">
        <f t="shared" ref="L124:M124" si="125">L125</f>
        <v>0</v>
      </c>
      <c r="M124" s="381">
        <f t="shared" si="125"/>
        <v>0</v>
      </c>
      <c r="N124" s="194">
        <v>100</v>
      </c>
      <c r="O124" s="217">
        <f t="shared" si="101"/>
        <v>100</v>
      </c>
      <c r="P124" s="62" t="s">
        <v>357</v>
      </c>
      <c r="Q124" s="202" t="s">
        <v>358</v>
      </c>
      <c r="R124" s="202" t="s">
        <v>359</v>
      </c>
      <c r="S124" s="69">
        <v>97</v>
      </c>
    </row>
    <row r="125" spans="1:20" ht="74.25" customHeight="1" x14ac:dyDescent="0.25">
      <c r="A125" s="103"/>
      <c r="B125" s="177" t="s">
        <v>179</v>
      </c>
      <c r="C125" s="197"/>
      <c r="D125" s="178">
        <f t="shared" ref="D125" si="126">F125+H125+J125+L125</f>
        <v>37537.600000000006</v>
      </c>
      <c r="E125" s="178">
        <f t="shared" ref="E125" si="127">G125+I125+K125+M125</f>
        <v>37537.600000000006</v>
      </c>
      <c r="F125" s="178">
        <f t="shared" ref="F125:M125" si="128">F126+F127+F128</f>
        <v>0</v>
      </c>
      <c r="G125" s="386">
        <f t="shared" si="128"/>
        <v>0</v>
      </c>
      <c r="H125" s="386">
        <f t="shared" si="128"/>
        <v>0</v>
      </c>
      <c r="I125" s="386">
        <f t="shared" si="128"/>
        <v>0</v>
      </c>
      <c r="J125" s="386">
        <f t="shared" si="128"/>
        <v>37537.600000000006</v>
      </c>
      <c r="K125" s="446">
        <f t="shared" si="128"/>
        <v>37537.600000000006</v>
      </c>
      <c r="L125" s="386">
        <f t="shared" si="128"/>
        <v>0</v>
      </c>
      <c r="M125" s="386">
        <f t="shared" si="128"/>
        <v>0</v>
      </c>
      <c r="N125" s="180">
        <v>100</v>
      </c>
      <c r="O125" s="57">
        <f t="shared" si="101"/>
        <v>100</v>
      </c>
      <c r="P125" s="21" t="s">
        <v>360</v>
      </c>
      <c r="Q125" s="121" t="s">
        <v>361</v>
      </c>
      <c r="R125" s="121" t="s">
        <v>361</v>
      </c>
      <c r="S125" s="28">
        <v>100</v>
      </c>
    </row>
    <row r="126" spans="1:20" s="132" customFormat="1" ht="210.75" customHeight="1" x14ac:dyDescent="0.25">
      <c r="A126" s="112"/>
      <c r="B126" s="87" t="s">
        <v>82</v>
      </c>
      <c r="C126" s="13"/>
      <c r="D126" s="72">
        <f t="shared" ref="D126:D140" si="129">F126+H126+J126+L126</f>
        <v>26878.6</v>
      </c>
      <c r="E126" s="72">
        <f t="shared" ref="E126:E140" si="130">G126+I126+K126+M126</f>
        <v>26878.6</v>
      </c>
      <c r="F126" s="72"/>
      <c r="G126" s="72"/>
      <c r="H126" s="72"/>
      <c r="I126" s="72"/>
      <c r="J126" s="72">
        <v>26878.6</v>
      </c>
      <c r="K126" s="72">
        <v>26878.6</v>
      </c>
      <c r="L126" s="72"/>
      <c r="M126" s="72"/>
      <c r="N126" s="432">
        <v>100</v>
      </c>
      <c r="O126" s="241">
        <f t="shared" si="101"/>
        <v>100</v>
      </c>
      <c r="P126" s="433"/>
      <c r="Q126" s="12"/>
      <c r="R126" s="12"/>
      <c r="S126" s="10"/>
    </row>
    <row r="127" spans="1:20" s="132" customFormat="1" ht="158.25" customHeight="1" x14ac:dyDescent="0.25">
      <c r="A127" s="112"/>
      <c r="B127" s="87" t="s">
        <v>83</v>
      </c>
      <c r="C127" s="13"/>
      <c r="D127" s="72">
        <f t="shared" si="129"/>
        <v>10632.2</v>
      </c>
      <c r="E127" s="72">
        <f t="shared" si="130"/>
        <v>10632.2</v>
      </c>
      <c r="F127" s="72"/>
      <c r="G127" s="72"/>
      <c r="H127" s="72"/>
      <c r="I127" s="72"/>
      <c r="J127" s="72">
        <v>10632.2</v>
      </c>
      <c r="K127" s="72">
        <v>10632.2</v>
      </c>
      <c r="L127" s="72"/>
      <c r="M127" s="72"/>
      <c r="N127" s="432">
        <v>100</v>
      </c>
      <c r="O127" s="241">
        <f t="shared" si="101"/>
        <v>100</v>
      </c>
      <c r="P127" s="433"/>
      <c r="Q127" s="12"/>
      <c r="R127" s="12"/>
      <c r="S127" s="10"/>
    </row>
    <row r="128" spans="1:20" s="132" customFormat="1" ht="118.5" customHeight="1" x14ac:dyDescent="0.25">
      <c r="A128" s="112"/>
      <c r="B128" s="88" t="s">
        <v>84</v>
      </c>
      <c r="C128" s="13"/>
      <c r="D128" s="72">
        <f t="shared" si="129"/>
        <v>26.8</v>
      </c>
      <c r="E128" s="72">
        <f t="shared" si="130"/>
        <v>26.8</v>
      </c>
      <c r="F128" s="72"/>
      <c r="G128" s="72"/>
      <c r="H128" s="72"/>
      <c r="I128" s="72"/>
      <c r="J128" s="72">
        <v>26.8</v>
      </c>
      <c r="K128" s="72">
        <v>26.8</v>
      </c>
      <c r="L128" s="72"/>
      <c r="M128" s="72"/>
      <c r="N128" s="432">
        <v>100</v>
      </c>
      <c r="O128" s="241">
        <f t="shared" si="101"/>
        <v>100</v>
      </c>
      <c r="P128" s="433"/>
      <c r="Q128" s="12"/>
      <c r="R128" s="12"/>
      <c r="S128" s="10"/>
      <c r="T128" s="434"/>
    </row>
    <row r="129" spans="1:20" s="132" customFormat="1" ht="34.5" customHeight="1" x14ac:dyDescent="0.25">
      <c r="A129" s="100"/>
      <c r="B129" s="464" t="s">
        <v>267</v>
      </c>
      <c r="C129" s="197"/>
      <c r="D129" s="446">
        <f t="shared" si="129"/>
        <v>0</v>
      </c>
      <c r="E129" s="446">
        <f t="shared" si="130"/>
        <v>0</v>
      </c>
      <c r="F129" s="446"/>
      <c r="G129" s="446"/>
      <c r="H129" s="446"/>
      <c r="I129" s="446"/>
      <c r="J129" s="446">
        <f>J130</f>
        <v>0</v>
      </c>
      <c r="K129" s="446">
        <f>K130</f>
        <v>0</v>
      </c>
      <c r="L129" s="446"/>
      <c r="M129" s="446"/>
      <c r="N129" s="445"/>
      <c r="O129" s="57"/>
      <c r="P129" s="21"/>
      <c r="Q129" s="121"/>
      <c r="R129" s="121"/>
      <c r="S129" s="28"/>
      <c r="T129" s="434"/>
    </row>
    <row r="130" spans="1:20" s="132" customFormat="1" ht="168" customHeight="1" x14ac:dyDescent="0.25">
      <c r="A130" s="112"/>
      <c r="B130" s="88" t="s">
        <v>268</v>
      </c>
      <c r="C130" s="13"/>
      <c r="D130" s="72"/>
      <c r="E130" s="72"/>
      <c r="F130" s="72"/>
      <c r="G130" s="72"/>
      <c r="H130" s="72"/>
      <c r="I130" s="72"/>
      <c r="J130" s="72"/>
      <c r="K130" s="72"/>
      <c r="L130" s="72"/>
      <c r="M130" s="72"/>
      <c r="N130" s="432"/>
      <c r="O130" s="241"/>
      <c r="P130" s="433"/>
      <c r="Q130" s="12"/>
      <c r="R130" s="12"/>
      <c r="S130" s="10"/>
      <c r="T130" s="434"/>
    </row>
    <row r="131" spans="1:20" s="132" customFormat="1" ht="34.5" customHeight="1" x14ac:dyDescent="0.25">
      <c r="A131" s="100"/>
      <c r="B131" s="464" t="s">
        <v>270</v>
      </c>
      <c r="C131" s="197"/>
      <c r="D131" s="446">
        <f t="shared" ref="D131:D132" si="131">F131+H131+J131+L131</f>
        <v>51.1</v>
      </c>
      <c r="E131" s="446">
        <f t="shared" ref="E131:E132" si="132">G131+I131+K131+M131</f>
        <v>51.1</v>
      </c>
      <c r="F131" s="452">
        <f t="shared" ref="F131:K131" si="133">F132</f>
        <v>50</v>
      </c>
      <c r="G131" s="452">
        <f t="shared" si="133"/>
        <v>50</v>
      </c>
      <c r="H131" s="446">
        <f t="shared" si="133"/>
        <v>1.1000000000000001</v>
      </c>
      <c r="I131" s="446">
        <f t="shared" si="133"/>
        <v>1.1000000000000001</v>
      </c>
      <c r="J131" s="446">
        <f t="shared" si="133"/>
        <v>0</v>
      </c>
      <c r="K131" s="446">
        <f t="shared" si="133"/>
        <v>0</v>
      </c>
      <c r="L131" s="446">
        <f t="shared" ref="L131:M131" si="134">L132+L133</f>
        <v>0</v>
      </c>
      <c r="M131" s="446">
        <f t="shared" si="134"/>
        <v>0</v>
      </c>
      <c r="N131" s="445">
        <v>100</v>
      </c>
      <c r="O131" s="57">
        <f t="shared" ref="O131:O132" si="135">E131/D131*100</f>
        <v>100</v>
      </c>
      <c r="P131" s="21"/>
      <c r="Q131" s="121"/>
      <c r="R131" s="121"/>
      <c r="S131" s="28"/>
      <c r="T131" s="434"/>
    </row>
    <row r="132" spans="1:20" s="132" customFormat="1" ht="121.5" customHeight="1" x14ac:dyDescent="0.25">
      <c r="A132" s="112"/>
      <c r="B132" s="88" t="s">
        <v>269</v>
      </c>
      <c r="C132" s="13"/>
      <c r="D132" s="119">
        <f t="shared" si="131"/>
        <v>51.1</v>
      </c>
      <c r="E132" s="119">
        <f t="shared" si="132"/>
        <v>51.1</v>
      </c>
      <c r="F132" s="72">
        <v>50</v>
      </c>
      <c r="G132" s="72">
        <v>50</v>
      </c>
      <c r="H132" s="72">
        <v>1.1000000000000001</v>
      </c>
      <c r="I132" s="72">
        <v>1.1000000000000001</v>
      </c>
      <c r="J132" s="72">
        <v>0</v>
      </c>
      <c r="K132" s="72">
        <v>0</v>
      </c>
      <c r="L132" s="56"/>
      <c r="M132" s="56"/>
      <c r="N132" s="46">
        <v>100</v>
      </c>
      <c r="O132" s="85">
        <f t="shared" si="135"/>
        <v>100</v>
      </c>
      <c r="P132" s="433"/>
      <c r="Q132" s="12"/>
      <c r="R132" s="12"/>
      <c r="S132" s="10"/>
      <c r="T132" s="434"/>
    </row>
    <row r="133" spans="1:20" ht="82.5" customHeight="1" x14ac:dyDescent="0.25">
      <c r="A133" s="101"/>
      <c r="B133" s="89" t="s">
        <v>180</v>
      </c>
      <c r="C133" s="90"/>
      <c r="D133" s="166">
        <f t="shared" si="129"/>
        <v>1818.6</v>
      </c>
      <c r="E133" s="166">
        <f t="shared" si="130"/>
        <v>1818.6</v>
      </c>
      <c r="F133" s="166">
        <f t="shared" ref="F133:M133" si="136">F134</f>
        <v>0</v>
      </c>
      <c r="G133" s="166">
        <f t="shared" si="136"/>
        <v>0</v>
      </c>
      <c r="H133" s="166">
        <f t="shared" si="136"/>
        <v>0</v>
      </c>
      <c r="I133" s="166">
        <f t="shared" si="136"/>
        <v>0</v>
      </c>
      <c r="J133" s="166">
        <f t="shared" si="136"/>
        <v>1818.6</v>
      </c>
      <c r="K133" s="166">
        <f t="shared" si="136"/>
        <v>1818.6</v>
      </c>
      <c r="L133" s="166">
        <f t="shared" si="136"/>
        <v>0</v>
      </c>
      <c r="M133" s="166">
        <f t="shared" si="136"/>
        <v>0</v>
      </c>
      <c r="N133" s="194">
        <v>100</v>
      </c>
      <c r="O133" s="217">
        <f t="shared" si="101"/>
        <v>100</v>
      </c>
      <c r="P133" s="90"/>
      <c r="Q133" s="202"/>
      <c r="R133" s="202"/>
      <c r="S133" s="69"/>
    </row>
    <row r="134" spans="1:20" ht="58.5" customHeight="1" x14ac:dyDescent="0.25">
      <c r="A134" s="103"/>
      <c r="B134" s="177" t="s">
        <v>181</v>
      </c>
      <c r="C134" s="59"/>
      <c r="D134" s="178">
        <f t="shared" si="129"/>
        <v>1818.6</v>
      </c>
      <c r="E134" s="178">
        <f t="shared" si="130"/>
        <v>1818.6</v>
      </c>
      <c r="F134" s="386">
        <f t="shared" ref="F134:M134" si="137">F135+F136</f>
        <v>0</v>
      </c>
      <c r="G134" s="386">
        <f t="shared" si="137"/>
        <v>0</v>
      </c>
      <c r="H134" s="386">
        <f t="shared" si="137"/>
        <v>0</v>
      </c>
      <c r="I134" s="386">
        <f t="shared" si="137"/>
        <v>0</v>
      </c>
      <c r="J134" s="178">
        <f t="shared" si="137"/>
        <v>1818.6</v>
      </c>
      <c r="K134" s="178">
        <f t="shared" si="137"/>
        <v>1818.6</v>
      </c>
      <c r="L134" s="386">
        <f t="shared" si="137"/>
        <v>0</v>
      </c>
      <c r="M134" s="386">
        <f t="shared" si="137"/>
        <v>0</v>
      </c>
      <c r="N134" s="180">
        <v>100</v>
      </c>
      <c r="O134" s="57">
        <f t="shared" si="101"/>
        <v>100</v>
      </c>
      <c r="P134" s="197" t="s">
        <v>19</v>
      </c>
      <c r="Q134" s="121">
        <v>100</v>
      </c>
      <c r="R134" s="121">
        <v>100</v>
      </c>
      <c r="S134" s="121">
        <f>R134/Q134*100</f>
        <v>100</v>
      </c>
    </row>
    <row r="135" spans="1:20" ht="223.5" customHeight="1" x14ac:dyDescent="0.25">
      <c r="A135" s="103"/>
      <c r="B135" s="88" t="s">
        <v>85</v>
      </c>
      <c r="C135" s="51"/>
      <c r="D135" s="119">
        <f t="shared" si="129"/>
        <v>1766.6</v>
      </c>
      <c r="E135" s="119">
        <f t="shared" si="130"/>
        <v>1766.6</v>
      </c>
      <c r="F135" s="56"/>
      <c r="G135" s="56"/>
      <c r="H135" s="56"/>
      <c r="I135" s="56"/>
      <c r="J135" s="56">
        <v>1766.6</v>
      </c>
      <c r="K135" s="56">
        <v>1766.6</v>
      </c>
      <c r="L135" s="56"/>
      <c r="M135" s="56"/>
      <c r="N135" s="46">
        <v>100</v>
      </c>
      <c r="O135" s="85">
        <f t="shared" si="101"/>
        <v>100</v>
      </c>
      <c r="P135" s="123"/>
      <c r="Q135" s="189"/>
      <c r="R135" s="189"/>
      <c r="S135" s="18"/>
    </row>
    <row r="136" spans="1:20" ht="161.25" customHeight="1" x14ac:dyDescent="0.25">
      <c r="A136" s="238"/>
      <c r="B136" s="88" t="s">
        <v>86</v>
      </c>
      <c r="C136" s="51"/>
      <c r="D136" s="119">
        <f t="shared" si="129"/>
        <v>52</v>
      </c>
      <c r="E136" s="119">
        <f t="shared" si="130"/>
        <v>52</v>
      </c>
      <c r="F136" s="56"/>
      <c r="G136" s="56"/>
      <c r="H136" s="56"/>
      <c r="I136" s="56"/>
      <c r="J136" s="56">
        <v>52</v>
      </c>
      <c r="K136" s="56">
        <v>52</v>
      </c>
      <c r="L136" s="56"/>
      <c r="M136" s="56"/>
      <c r="N136" s="46">
        <v>100</v>
      </c>
      <c r="O136" s="85">
        <f t="shared" si="101"/>
        <v>100</v>
      </c>
      <c r="P136" s="123"/>
      <c r="Q136" s="189"/>
      <c r="R136" s="189"/>
      <c r="S136" s="18"/>
    </row>
    <row r="137" spans="1:20" ht="105.75" customHeight="1" x14ac:dyDescent="0.25">
      <c r="A137" s="101"/>
      <c r="B137" s="89" t="s">
        <v>220</v>
      </c>
      <c r="C137" s="210"/>
      <c r="D137" s="166">
        <f t="shared" ref="D137" si="138">F137+H137+J137+L137</f>
        <v>15793.699999999999</v>
      </c>
      <c r="E137" s="166">
        <f t="shared" ref="E137" si="139">G137+I137+K137+M137</f>
        <v>15793.699999999999</v>
      </c>
      <c r="F137" s="381">
        <f t="shared" ref="F137:M137" si="140">F138</f>
        <v>0</v>
      </c>
      <c r="G137" s="381">
        <f t="shared" si="140"/>
        <v>0</v>
      </c>
      <c r="H137" s="381">
        <f t="shared" si="140"/>
        <v>14292.4</v>
      </c>
      <c r="I137" s="381">
        <f t="shared" si="140"/>
        <v>14292.4</v>
      </c>
      <c r="J137" s="381">
        <f t="shared" si="140"/>
        <v>1501.3</v>
      </c>
      <c r="K137" s="381">
        <f t="shared" si="140"/>
        <v>1501.3</v>
      </c>
      <c r="L137" s="381">
        <f t="shared" si="140"/>
        <v>0</v>
      </c>
      <c r="M137" s="381">
        <f t="shared" si="140"/>
        <v>0</v>
      </c>
      <c r="N137" s="384">
        <v>100</v>
      </c>
      <c r="O137" s="217">
        <f t="shared" si="101"/>
        <v>100</v>
      </c>
      <c r="P137" s="90" t="s">
        <v>363</v>
      </c>
      <c r="Q137" s="202">
        <v>100</v>
      </c>
      <c r="R137" s="202">
        <v>100</v>
      </c>
      <c r="S137" s="202">
        <f t="shared" ref="S137" si="141">R137/Q137*100</f>
        <v>100</v>
      </c>
    </row>
    <row r="138" spans="1:20" ht="57.75" customHeight="1" x14ac:dyDescent="0.25">
      <c r="A138" s="140"/>
      <c r="B138" s="177" t="s">
        <v>221</v>
      </c>
      <c r="C138" s="59"/>
      <c r="D138" s="178">
        <f t="shared" si="129"/>
        <v>15793.699999999999</v>
      </c>
      <c r="E138" s="178">
        <f t="shared" si="130"/>
        <v>15793.699999999999</v>
      </c>
      <c r="F138" s="386">
        <f t="shared" ref="F138:M138" si="142">F139+F140</f>
        <v>0</v>
      </c>
      <c r="G138" s="386">
        <f t="shared" si="142"/>
        <v>0</v>
      </c>
      <c r="H138" s="446">
        <f>H139+H140+H141</f>
        <v>14292.4</v>
      </c>
      <c r="I138" s="446">
        <f>I139+I140+I141</f>
        <v>14292.4</v>
      </c>
      <c r="J138" s="386">
        <f>J139+J140+J141</f>
        <v>1501.3</v>
      </c>
      <c r="K138" s="446">
        <f>K139+K140+K141</f>
        <v>1501.3</v>
      </c>
      <c r="L138" s="386">
        <f t="shared" si="142"/>
        <v>0</v>
      </c>
      <c r="M138" s="386">
        <f t="shared" si="142"/>
        <v>0</v>
      </c>
      <c r="N138" s="385">
        <v>100</v>
      </c>
      <c r="O138" s="57">
        <f t="shared" si="101"/>
        <v>100</v>
      </c>
      <c r="P138" s="197" t="s">
        <v>362</v>
      </c>
      <c r="Q138" s="121">
        <v>100</v>
      </c>
      <c r="R138" s="121">
        <v>100</v>
      </c>
      <c r="S138" s="121">
        <f t="shared" ref="S138" si="143">R138/Q138*100</f>
        <v>100</v>
      </c>
    </row>
    <row r="139" spans="1:20" ht="145.5" customHeight="1" x14ac:dyDescent="0.25">
      <c r="A139" s="140"/>
      <c r="B139" s="88" t="s">
        <v>219</v>
      </c>
      <c r="C139" s="51"/>
      <c r="D139" s="119">
        <f t="shared" si="129"/>
        <v>953</v>
      </c>
      <c r="E139" s="119">
        <f t="shared" si="130"/>
        <v>953</v>
      </c>
      <c r="F139" s="56"/>
      <c r="G139" s="56"/>
      <c r="H139" s="56"/>
      <c r="I139" s="56"/>
      <c r="J139" s="56">
        <v>953</v>
      </c>
      <c r="K139" s="56">
        <v>953</v>
      </c>
      <c r="L139" s="56"/>
      <c r="M139" s="56"/>
      <c r="N139" s="432">
        <v>100</v>
      </c>
      <c r="O139" s="241">
        <f t="shared" si="101"/>
        <v>100</v>
      </c>
      <c r="P139" s="144"/>
      <c r="Q139" s="189"/>
      <c r="R139" s="189"/>
      <c r="S139" s="18"/>
    </row>
    <row r="140" spans="1:20" ht="119.25" customHeight="1" x14ac:dyDescent="0.25">
      <c r="A140" s="140"/>
      <c r="B140" s="88" t="s">
        <v>271</v>
      </c>
      <c r="C140" s="51"/>
      <c r="D140" s="119">
        <f t="shared" si="129"/>
        <v>2.5</v>
      </c>
      <c r="E140" s="119">
        <f t="shared" si="130"/>
        <v>2.5</v>
      </c>
      <c r="F140" s="56"/>
      <c r="G140" s="56"/>
      <c r="H140" s="56"/>
      <c r="I140" s="56"/>
      <c r="J140" s="56">
        <v>2.5</v>
      </c>
      <c r="K140" s="56">
        <v>2.5</v>
      </c>
      <c r="L140" s="56"/>
      <c r="M140" s="56"/>
      <c r="N140" s="432">
        <v>100</v>
      </c>
      <c r="O140" s="241">
        <f t="shared" si="101"/>
        <v>100</v>
      </c>
      <c r="P140" s="144"/>
      <c r="Q140" s="189"/>
      <c r="R140" s="189"/>
      <c r="S140" s="18"/>
    </row>
    <row r="141" spans="1:20" ht="169.5" customHeight="1" x14ac:dyDescent="0.25">
      <c r="A141" s="135"/>
      <c r="B141" s="86" t="s">
        <v>272</v>
      </c>
      <c r="C141" s="218"/>
      <c r="D141" s="119">
        <f t="shared" ref="D141" si="144">F141+H141+J141+L141</f>
        <v>14838.199999999999</v>
      </c>
      <c r="E141" s="119">
        <f t="shared" ref="E141" si="145">G141+I141+K141+M141</f>
        <v>14838.199999999999</v>
      </c>
      <c r="F141" s="143"/>
      <c r="G141" s="143"/>
      <c r="H141" s="143">
        <v>14292.4</v>
      </c>
      <c r="I141" s="162">
        <v>14292.4</v>
      </c>
      <c r="J141" s="143">
        <v>545.79999999999995</v>
      </c>
      <c r="K141" s="162">
        <v>545.79999999999995</v>
      </c>
      <c r="L141" s="143"/>
      <c r="M141" s="143"/>
      <c r="N141" s="46"/>
      <c r="O141" s="139"/>
      <c r="P141" s="144"/>
      <c r="Q141" s="141"/>
      <c r="R141" s="141"/>
      <c r="S141" s="18"/>
    </row>
    <row r="142" spans="1:20" ht="38.25" customHeight="1" x14ac:dyDescent="0.25">
      <c r="A142" s="506" t="s">
        <v>182</v>
      </c>
      <c r="B142" s="499" t="s">
        <v>20</v>
      </c>
      <c r="C142" s="173" t="s">
        <v>207</v>
      </c>
      <c r="D142" s="286">
        <f t="shared" ref="D142" si="146">F142+H142+J142+L142</f>
        <v>10586.4</v>
      </c>
      <c r="E142" s="209">
        <f t="shared" ref="E142" si="147">G142+I142+K142</f>
        <v>10337.200000000001</v>
      </c>
      <c r="F142" s="220">
        <f t="shared" ref="F142:L142" si="148">F145</f>
        <v>336.1</v>
      </c>
      <c r="G142" s="220">
        <f t="shared" si="148"/>
        <v>336.1</v>
      </c>
      <c r="H142" s="220">
        <f t="shared" si="148"/>
        <v>550</v>
      </c>
      <c r="I142" s="220">
        <f t="shared" si="148"/>
        <v>394.90000000000003</v>
      </c>
      <c r="J142" s="220">
        <f t="shared" si="148"/>
        <v>9700.2999999999993</v>
      </c>
      <c r="K142" s="220">
        <f t="shared" si="148"/>
        <v>9606.2000000000007</v>
      </c>
      <c r="L142" s="220">
        <f t="shared" si="148"/>
        <v>0</v>
      </c>
      <c r="M142" s="220">
        <f t="shared" ref="M142" si="149">M145</f>
        <v>0</v>
      </c>
      <c r="N142" s="222">
        <v>100</v>
      </c>
      <c r="O142" s="515">
        <f>E142/D142*100</f>
        <v>97.646036424091292</v>
      </c>
      <c r="P142" s="30" t="s">
        <v>323</v>
      </c>
      <c r="Q142" s="31">
        <v>76</v>
      </c>
      <c r="R142" s="31">
        <v>76</v>
      </c>
      <c r="S142" s="32">
        <f t="shared" ref="S142:S144" si="150">R142/Q142*100</f>
        <v>100</v>
      </c>
    </row>
    <row r="143" spans="1:20" ht="66.75" customHeight="1" x14ac:dyDescent="0.25">
      <c r="A143" s="507"/>
      <c r="B143" s="500"/>
      <c r="C143" s="174"/>
      <c r="D143" s="257"/>
      <c r="E143" s="240"/>
      <c r="F143" s="240"/>
      <c r="G143" s="240"/>
      <c r="H143" s="240"/>
      <c r="I143" s="240"/>
      <c r="J143" s="240"/>
      <c r="K143" s="240"/>
      <c r="L143" s="240"/>
      <c r="M143" s="240"/>
      <c r="N143" s="242"/>
      <c r="O143" s="515"/>
      <c r="P143" s="30" t="s">
        <v>324</v>
      </c>
      <c r="Q143" s="31">
        <v>56.5</v>
      </c>
      <c r="R143" s="31">
        <v>56.5</v>
      </c>
      <c r="S143" s="32">
        <f t="shared" si="150"/>
        <v>100</v>
      </c>
    </row>
    <row r="144" spans="1:20" ht="63.75" x14ac:dyDescent="0.25">
      <c r="A144" s="508"/>
      <c r="B144" s="501"/>
      <c r="C144" s="175"/>
      <c r="D144" s="257"/>
      <c r="E144" s="240"/>
      <c r="F144" s="221"/>
      <c r="G144" s="221"/>
      <c r="H144" s="221"/>
      <c r="I144" s="221"/>
      <c r="J144" s="221"/>
      <c r="K144" s="221"/>
      <c r="L144" s="221"/>
      <c r="M144" s="221"/>
      <c r="N144" s="223"/>
      <c r="O144" s="515"/>
      <c r="P144" s="30" t="s">
        <v>40</v>
      </c>
      <c r="Q144" s="31">
        <v>45</v>
      </c>
      <c r="R144" s="31">
        <v>45</v>
      </c>
      <c r="S144" s="32">
        <f t="shared" si="150"/>
        <v>100</v>
      </c>
    </row>
    <row r="145" spans="1:19" x14ac:dyDescent="0.25">
      <c r="A145" s="509"/>
      <c r="B145" s="523" t="s">
        <v>116</v>
      </c>
      <c r="C145" s="581"/>
      <c r="D145" s="249">
        <f t="shared" ref="D145" si="151">F145+H145+J145+L145</f>
        <v>10586.4</v>
      </c>
      <c r="E145" s="569">
        <f t="shared" ref="E145" si="152">G145+I145+K145</f>
        <v>10337.200000000001</v>
      </c>
      <c r="F145" s="522">
        <f t="shared" ref="F145:K145" si="153">F148+F157+F160</f>
        <v>336.1</v>
      </c>
      <c r="G145" s="522">
        <f t="shared" si="153"/>
        <v>336.1</v>
      </c>
      <c r="H145" s="522">
        <f t="shared" si="153"/>
        <v>550</v>
      </c>
      <c r="I145" s="522">
        <f t="shared" si="153"/>
        <v>394.90000000000003</v>
      </c>
      <c r="J145" s="522">
        <f t="shared" si="153"/>
        <v>9700.2999999999993</v>
      </c>
      <c r="K145" s="522">
        <f t="shared" si="153"/>
        <v>9606.2000000000007</v>
      </c>
      <c r="L145" s="522">
        <f t="shared" ref="L145:M145" si="154">L148+L157</f>
        <v>0</v>
      </c>
      <c r="M145" s="522">
        <f t="shared" si="154"/>
        <v>0</v>
      </c>
      <c r="N145" s="566">
        <v>100</v>
      </c>
      <c r="O145" s="568">
        <f>E145/D145*100</f>
        <v>97.646036424091292</v>
      </c>
      <c r="P145" s="587"/>
      <c r="Q145" s="587"/>
      <c r="R145" s="587"/>
      <c r="S145" s="590"/>
    </row>
    <row r="146" spans="1:19" ht="27.75" customHeight="1" x14ac:dyDescent="0.25">
      <c r="A146" s="510"/>
      <c r="B146" s="523"/>
      <c r="C146" s="581"/>
      <c r="D146" s="250"/>
      <c r="E146" s="570"/>
      <c r="F146" s="522"/>
      <c r="G146" s="522"/>
      <c r="H146" s="522"/>
      <c r="I146" s="522"/>
      <c r="J146" s="522"/>
      <c r="K146" s="522"/>
      <c r="L146" s="522"/>
      <c r="M146" s="522"/>
      <c r="N146" s="566"/>
      <c r="O146" s="568"/>
      <c r="P146" s="588"/>
      <c r="Q146" s="588"/>
      <c r="R146" s="588"/>
      <c r="S146" s="591"/>
    </row>
    <row r="147" spans="1:19" ht="66.75" hidden="1" customHeight="1" x14ac:dyDescent="0.25">
      <c r="A147" s="511"/>
      <c r="B147" s="523"/>
      <c r="C147" s="581"/>
      <c r="D147" s="250"/>
      <c r="E147" s="571"/>
      <c r="F147" s="522"/>
      <c r="G147" s="522"/>
      <c r="H147" s="522"/>
      <c r="I147" s="522"/>
      <c r="J147" s="522"/>
      <c r="K147" s="522"/>
      <c r="L147" s="522"/>
      <c r="M147" s="522"/>
      <c r="N147" s="566"/>
      <c r="O147" s="568"/>
      <c r="P147" s="589"/>
      <c r="Q147" s="589"/>
      <c r="R147" s="589"/>
      <c r="S147" s="592"/>
    </row>
    <row r="148" spans="1:19" x14ac:dyDescent="0.25">
      <c r="A148" s="512"/>
      <c r="B148" s="524" t="s">
        <v>117</v>
      </c>
      <c r="C148" s="525"/>
      <c r="D148" s="255">
        <f t="shared" ref="D148" si="155">F148+H148+J148+L148</f>
        <v>9695.9</v>
      </c>
      <c r="E148" s="160">
        <f t="shared" ref="E148" si="156">G148+I148+K148</f>
        <v>9446.7000000000007</v>
      </c>
      <c r="F148" s="582">
        <f t="shared" ref="F148:G148" si="157">SUM(F151:F154)</f>
        <v>0</v>
      </c>
      <c r="G148" s="576">
        <f t="shared" si="157"/>
        <v>0</v>
      </c>
      <c r="H148" s="576">
        <f>SUM(H151:H156)</f>
        <v>550</v>
      </c>
      <c r="I148" s="576">
        <f>SUM(I151:I156)</f>
        <v>394.90000000000003</v>
      </c>
      <c r="J148" s="576">
        <f>SUM(J151:J156)</f>
        <v>9145.9</v>
      </c>
      <c r="K148" s="576">
        <f>SUM(K151:K156)</f>
        <v>9051.8000000000011</v>
      </c>
      <c r="L148" s="576">
        <f t="shared" ref="L148" si="158">SUM(L151:L154)</f>
        <v>0</v>
      </c>
      <c r="M148" s="576">
        <f t="shared" ref="M148" si="159">SUM(M151:M154)</f>
        <v>0</v>
      </c>
      <c r="N148" s="575">
        <v>100</v>
      </c>
      <c r="O148" s="567">
        <f>E148/D148*100</f>
        <v>97.429841479388202</v>
      </c>
      <c r="P148" s="593"/>
      <c r="Q148" s="593"/>
      <c r="R148" s="593"/>
      <c r="S148" s="485"/>
    </row>
    <row r="149" spans="1:19" ht="41.25" customHeight="1" x14ac:dyDescent="0.25">
      <c r="A149" s="513"/>
      <c r="B149" s="524"/>
      <c r="C149" s="525"/>
      <c r="D149" s="253"/>
      <c r="E149" s="247"/>
      <c r="F149" s="582"/>
      <c r="G149" s="576"/>
      <c r="H149" s="576"/>
      <c r="I149" s="576"/>
      <c r="J149" s="576"/>
      <c r="K149" s="576"/>
      <c r="L149" s="576"/>
      <c r="M149" s="576"/>
      <c r="N149" s="575"/>
      <c r="O149" s="567"/>
      <c r="P149" s="594"/>
      <c r="Q149" s="594"/>
      <c r="R149" s="594"/>
      <c r="S149" s="486"/>
    </row>
    <row r="150" spans="1:19" ht="72" hidden="1" customHeight="1" x14ac:dyDescent="0.25">
      <c r="A150" s="514"/>
      <c r="B150" s="524"/>
      <c r="C150" s="525"/>
      <c r="D150" s="254"/>
      <c r="E150" s="233"/>
      <c r="F150" s="582"/>
      <c r="G150" s="576"/>
      <c r="H150" s="576"/>
      <c r="I150" s="576"/>
      <c r="J150" s="576"/>
      <c r="K150" s="576"/>
      <c r="L150" s="576"/>
      <c r="M150" s="576"/>
      <c r="N150" s="575"/>
      <c r="O150" s="567"/>
      <c r="P150" s="595"/>
      <c r="Q150" s="595"/>
      <c r="R150" s="595"/>
      <c r="S150" s="487"/>
    </row>
    <row r="151" spans="1:19" ht="249.75" customHeight="1" x14ac:dyDescent="0.25">
      <c r="A151" s="459"/>
      <c r="B151" s="474" t="s">
        <v>97</v>
      </c>
      <c r="C151" s="51"/>
      <c r="D151" s="119">
        <f>F151+H151+J151+L151</f>
        <v>4034.8</v>
      </c>
      <c r="E151" s="56">
        <f t="shared" ref="E151:E152" si="160">G151+I151+K151</f>
        <v>4034.8</v>
      </c>
      <c r="F151" s="56"/>
      <c r="G151" s="56"/>
      <c r="H151" s="56"/>
      <c r="I151" s="56"/>
      <c r="J151" s="56">
        <v>4034.8</v>
      </c>
      <c r="K151" s="56">
        <v>4034.8</v>
      </c>
      <c r="L151" s="8"/>
      <c r="M151" s="8"/>
      <c r="N151" s="8">
        <v>100</v>
      </c>
      <c r="O151" s="142">
        <f t="shared" ref="O151:O163" si="161">E151/D151*100</f>
        <v>100</v>
      </c>
      <c r="P151" s="123"/>
      <c r="Q151" s="18"/>
      <c r="R151" s="18"/>
      <c r="S151" s="48"/>
    </row>
    <row r="152" spans="1:19" s="132" customFormat="1" ht="189" customHeight="1" x14ac:dyDescent="0.25">
      <c r="A152" s="248"/>
      <c r="B152" s="167" t="s">
        <v>98</v>
      </c>
      <c r="C152" s="123"/>
      <c r="D152" s="119">
        <f t="shared" ref="D152" si="162">F152+H152+J152+L152</f>
        <v>2434.1</v>
      </c>
      <c r="E152" s="119">
        <f t="shared" si="160"/>
        <v>2340</v>
      </c>
      <c r="F152" s="251"/>
      <c r="G152" s="251"/>
      <c r="H152" s="251">
        <v>150</v>
      </c>
      <c r="I152" s="251">
        <v>150</v>
      </c>
      <c r="J152" s="251">
        <v>2284.1</v>
      </c>
      <c r="K152" s="251">
        <v>2190</v>
      </c>
      <c r="L152" s="251">
        <v>0</v>
      </c>
      <c r="M152" s="251">
        <v>0</v>
      </c>
      <c r="N152" s="128">
        <v>100</v>
      </c>
      <c r="O152" s="187">
        <f t="shared" si="161"/>
        <v>96.134094737274552</v>
      </c>
      <c r="P152" s="123"/>
      <c r="Q152" s="18"/>
      <c r="R152" s="18"/>
      <c r="S152" s="48"/>
    </row>
    <row r="153" spans="1:19" s="132" customFormat="1" ht="156.75" customHeight="1" x14ac:dyDescent="0.25">
      <c r="A153" s="129"/>
      <c r="B153" s="108" t="s">
        <v>99</v>
      </c>
      <c r="C153" s="123"/>
      <c r="D153" s="119">
        <f t="shared" ref="D153" si="163">F153+H153+J153+L153</f>
        <v>2299.1999999999998</v>
      </c>
      <c r="E153" s="119">
        <f t="shared" ref="E153" si="164">G153+I153+K153</f>
        <v>2299.1999999999998</v>
      </c>
      <c r="F153" s="251"/>
      <c r="G153" s="251"/>
      <c r="H153" s="251"/>
      <c r="I153" s="251"/>
      <c r="J153" s="251">
        <v>2299.1999999999998</v>
      </c>
      <c r="K153" s="251">
        <v>2299.1999999999998</v>
      </c>
      <c r="L153" s="251"/>
      <c r="M153" s="251"/>
      <c r="N153" s="128">
        <v>100</v>
      </c>
      <c r="O153" s="187">
        <f t="shared" si="161"/>
        <v>100</v>
      </c>
      <c r="P153" s="123"/>
      <c r="Q153" s="18"/>
      <c r="R153" s="18"/>
      <c r="S153" s="48"/>
    </row>
    <row r="154" spans="1:19" s="132" customFormat="1" ht="184.5" customHeight="1" x14ac:dyDescent="0.25">
      <c r="A154" s="111"/>
      <c r="B154" s="108" t="s">
        <v>183</v>
      </c>
      <c r="C154" s="123"/>
      <c r="D154" s="119">
        <f t="shared" ref="D154:D160" si="165">F154+H154+J154+L154</f>
        <v>525.6</v>
      </c>
      <c r="E154" s="119">
        <f t="shared" ref="E154:E160" si="166">G154+I154+K154</f>
        <v>525.6</v>
      </c>
      <c r="F154" s="251"/>
      <c r="G154" s="251"/>
      <c r="H154" s="251"/>
      <c r="I154" s="251"/>
      <c r="J154" s="251">
        <v>525.6</v>
      </c>
      <c r="K154" s="251">
        <v>525.6</v>
      </c>
      <c r="L154" s="251"/>
      <c r="M154" s="251"/>
      <c r="N154" s="128">
        <v>100</v>
      </c>
      <c r="O154" s="187">
        <f t="shared" si="161"/>
        <v>100</v>
      </c>
      <c r="P154" s="123"/>
      <c r="Q154" s="18"/>
      <c r="R154" s="18"/>
      <c r="S154" s="48"/>
    </row>
    <row r="155" spans="1:19" s="132" customFormat="1" ht="184.5" customHeight="1" x14ac:dyDescent="0.25">
      <c r="A155" s="111"/>
      <c r="B155" s="108" t="s">
        <v>273</v>
      </c>
      <c r="C155" s="123"/>
      <c r="D155" s="119">
        <f t="shared" ref="D155" si="167">F155+H155+J155+L155</f>
        <v>320.2</v>
      </c>
      <c r="E155" s="119">
        <f t="shared" ref="E155" si="168">G155+I155+K155</f>
        <v>165.1</v>
      </c>
      <c r="F155" s="467"/>
      <c r="G155" s="467"/>
      <c r="H155" s="467">
        <v>318.7</v>
      </c>
      <c r="I155" s="467">
        <v>163.6</v>
      </c>
      <c r="J155" s="467">
        <v>1.5</v>
      </c>
      <c r="K155" s="467">
        <v>1.5</v>
      </c>
      <c r="L155" s="467"/>
      <c r="M155" s="467"/>
      <c r="N155" s="468"/>
      <c r="O155" s="454"/>
      <c r="P155" s="123"/>
      <c r="Q155" s="455"/>
      <c r="R155" s="455"/>
      <c r="S155" s="48"/>
    </row>
    <row r="156" spans="1:19" s="132" customFormat="1" ht="184.5" customHeight="1" x14ac:dyDescent="0.25">
      <c r="A156" s="111"/>
      <c r="B156" s="108" t="s">
        <v>274</v>
      </c>
      <c r="C156" s="123"/>
      <c r="D156" s="119">
        <f t="shared" ref="D156" si="169">F156+H156+J156+L156</f>
        <v>82</v>
      </c>
      <c r="E156" s="119">
        <f t="shared" ref="E156" si="170">G156+I156+K156</f>
        <v>82</v>
      </c>
      <c r="F156" s="467"/>
      <c r="G156" s="467"/>
      <c r="H156" s="467">
        <v>81.3</v>
      </c>
      <c r="I156" s="467">
        <v>81.3</v>
      </c>
      <c r="J156" s="467">
        <v>0.7</v>
      </c>
      <c r="K156" s="467">
        <v>0.7</v>
      </c>
      <c r="L156" s="467"/>
      <c r="M156" s="467"/>
      <c r="N156" s="468"/>
      <c r="O156" s="454"/>
      <c r="P156" s="123"/>
      <c r="Q156" s="455"/>
      <c r="R156" s="455"/>
      <c r="S156" s="48"/>
    </row>
    <row r="157" spans="1:19" ht="43.5" customHeight="1" x14ac:dyDescent="0.25">
      <c r="A157" s="108"/>
      <c r="B157" s="131" t="s">
        <v>184</v>
      </c>
      <c r="C157" s="121"/>
      <c r="D157" s="178">
        <f t="shared" si="165"/>
        <v>291.60000000000002</v>
      </c>
      <c r="E157" s="178">
        <f t="shared" si="166"/>
        <v>291.60000000000002</v>
      </c>
      <c r="F157" s="161">
        <f t="shared" ref="F157:M157" si="171">F159</f>
        <v>0</v>
      </c>
      <c r="G157" s="161">
        <f t="shared" si="171"/>
        <v>0</v>
      </c>
      <c r="H157" s="161">
        <f t="shared" si="171"/>
        <v>0</v>
      </c>
      <c r="I157" s="161">
        <f t="shared" si="171"/>
        <v>0</v>
      </c>
      <c r="J157" s="161">
        <f>+J158+J159</f>
        <v>291.60000000000002</v>
      </c>
      <c r="K157" s="161">
        <f>+K158+K159</f>
        <v>291.60000000000002</v>
      </c>
      <c r="L157" s="161">
        <f t="shared" si="171"/>
        <v>0</v>
      </c>
      <c r="M157" s="161">
        <f t="shared" si="171"/>
        <v>0</v>
      </c>
      <c r="N157" s="212">
        <v>100</v>
      </c>
      <c r="O157" s="181">
        <f t="shared" si="161"/>
        <v>100</v>
      </c>
      <c r="P157" s="197"/>
      <c r="Q157" s="196"/>
      <c r="R157" s="121"/>
      <c r="S157" s="28"/>
    </row>
    <row r="158" spans="1:19" s="216" customFormat="1" ht="232.5" customHeight="1" x14ac:dyDescent="0.25">
      <c r="A158" s="470"/>
      <c r="B158" s="471" t="s">
        <v>275</v>
      </c>
      <c r="C158" s="455"/>
      <c r="D158" s="119">
        <f t="shared" si="165"/>
        <v>66.8</v>
      </c>
      <c r="E158" s="119">
        <f t="shared" si="166"/>
        <v>66.8</v>
      </c>
      <c r="F158" s="157"/>
      <c r="G158" s="157"/>
      <c r="H158" s="157"/>
      <c r="I158" s="157"/>
      <c r="J158" s="157">
        <v>66.8</v>
      </c>
      <c r="K158" s="157">
        <v>66.8</v>
      </c>
      <c r="L158" s="157"/>
      <c r="M158" s="157"/>
      <c r="N158" s="468"/>
      <c r="O158" s="453"/>
      <c r="P158" s="123"/>
      <c r="Q158" s="113"/>
      <c r="R158" s="455"/>
      <c r="S158" s="48"/>
    </row>
    <row r="159" spans="1:19" ht="174.75" customHeight="1" x14ac:dyDescent="0.25">
      <c r="A159" s="248"/>
      <c r="B159" s="167" t="s">
        <v>100</v>
      </c>
      <c r="C159" s="51"/>
      <c r="D159" s="119">
        <f t="shared" si="165"/>
        <v>224.8</v>
      </c>
      <c r="E159" s="119">
        <f t="shared" si="166"/>
        <v>224.8</v>
      </c>
      <c r="F159" s="163"/>
      <c r="G159" s="163"/>
      <c r="H159" s="163"/>
      <c r="I159" s="163"/>
      <c r="J159" s="163">
        <v>224.8</v>
      </c>
      <c r="K159" s="163">
        <v>224.8</v>
      </c>
      <c r="L159" s="165"/>
      <c r="M159" s="165"/>
      <c r="N159" s="165">
        <v>100</v>
      </c>
      <c r="O159" s="404">
        <f t="shared" ref="O159" si="172">E159/D159*100</f>
        <v>100</v>
      </c>
      <c r="P159" s="51"/>
      <c r="Q159" s="129"/>
      <c r="R159" s="189"/>
      <c r="S159" s="10"/>
    </row>
    <row r="160" spans="1:19" ht="58.5" customHeight="1" x14ac:dyDescent="0.25">
      <c r="A160" s="475"/>
      <c r="B160" s="131" t="s">
        <v>276</v>
      </c>
      <c r="C160" s="476"/>
      <c r="D160" s="452">
        <f t="shared" si="165"/>
        <v>598.90000000000009</v>
      </c>
      <c r="E160" s="452">
        <f t="shared" si="166"/>
        <v>598.90000000000009</v>
      </c>
      <c r="F160" s="452">
        <f t="shared" ref="F160:K160" si="173">F161+F162</f>
        <v>336.1</v>
      </c>
      <c r="G160" s="452">
        <f t="shared" si="173"/>
        <v>336.1</v>
      </c>
      <c r="H160" s="452">
        <f t="shared" si="173"/>
        <v>0</v>
      </c>
      <c r="I160" s="452">
        <f t="shared" si="173"/>
        <v>0</v>
      </c>
      <c r="J160" s="452">
        <f t="shared" si="173"/>
        <v>262.8</v>
      </c>
      <c r="K160" s="452">
        <f t="shared" si="173"/>
        <v>262.8</v>
      </c>
      <c r="L160" s="451"/>
      <c r="M160" s="451"/>
      <c r="N160" s="212">
        <v>100</v>
      </c>
      <c r="O160" s="469">
        <f t="shared" ref="O160" si="174">E160/D160*100</f>
        <v>100</v>
      </c>
      <c r="P160" s="477"/>
      <c r="Q160" s="196"/>
      <c r="R160" s="121"/>
      <c r="S160" s="28"/>
    </row>
    <row r="161" spans="1:19" ht="246" customHeight="1" x14ac:dyDescent="0.25">
      <c r="A161" s="108"/>
      <c r="B161" s="474" t="s">
        <v>277</v>
      </c>
      <c r="C161" s="472"/>
      <c r="D161" s="119">
        <f t="shared" ref="D161" si="175">F161+H161+J161+L161</f>
        <v>336.1</v>
      </c>
      <c r="E161" s="119">
        <f t="shared" ref="E161" si="176">G161+I161+K161</f>
        <v>336.1</v>
      </c>
      <c r="F161" s="56">
        <v>336.1</v>
      </c>
      <c r="G161" s="56">
        <v>336.1</v>
      </c>
      <c r="H161" s="56"/>
      <c r="I161" s="56"/>
      <c r="J161" s="56"/>
      <c r="K161" s="56"/>
      <c r="L161" s="46"/>
      <c r="M161" s="46"/>
      <c r="N161" s="46"/>
      <c r="O161" s="453"/>
      <c r="P161" s="473"/>
      <c r="Q161" s="129"/>
      <c r="R161" s="189"/>
      <c r="S161" s="10"/>
    </row>
    <row r="162" spans="1:19" ht="260.25" customHeight="1" x14ac:dyDescent="0.25">
      <c r="A162" s="108"/>
      <c r="B162" s="474" t="s">
        <v>278</v>
      </c>
      <c r="C162" s="472"/>
      <c r="D162" s="119">
        <f t="shared" ref="D162" si="177">F162+H162+J162+L162</f>
        <v>262.8</v>
      </c>
      <c r="E162" s="119">
        <f t="shared" ref="E162" si="178">G162+I162+K162</f>
        <v>262.8</v>
      </c>
      <c r="F162" s="56"/>
      <c r="G162" s="56"/>
      <c r="H162" s="56"/>
      <c r="I162" s="56"/>
      <c r="J162" s="56">
        <v>262.8</v>
      </c>
      <c r="K162" s="56">
        <v>262.8</v>
      </c>
      <c r="L162" s="46"/>
      <c r="M162" s="46"/>
      <c r="N162" s="46"/>
      <c r="O162" s="453"/>
      <c r="P162" s="473"/>
      <c r="Q162" s="129"/>
      <c r="R162" s="189"/>
      <c r="S162" s="10"/>
    </row>
    <row r="163" spans="1:19" ht="63.75" customHeight="1" x14ac:dyDescent="0.25">
      <c r="A163" s="516" t="s">
        <v>185</v>
      </c>
      <c r="B163" s="499" t="s">
        <v>21</v>
      </c>
      <c r="C163" s="519" t="s">
        <v>207</v>
      </c>
      <c r="D163" s="220">
        <f t="shared" ref="D163:E163" si="179">F163+H163+J163</f>
        <v>1030</v>
      </c>
      <c r="E163" s="220">
        <f t="shared" si="179"/>
        <v>1030</v>
      </c>
      <c r="F163" s="220">
        <f t="shared" ref="F163:I163" si="180">F164</f>
        <v>0</v>
      </c>
      <c r="G163" s="220">
        <f t="shared" si="180"/>
        <v>0</v>
      </c>
      <c r="H163" s="220">
        <f t="shared" si="180"/>
        <v>0</v>
      </c>
      <c r="I163" s="220">
        <f t="shared" si="180"/>
        <v>0</v>
      </c>
      <c r="J163" s="480">
        <f>J169</f>
        <v>1030</v>
      </c>
      <c r="K163" s="480">
        <f>K169</f>
        <v>1030</v>
      </c>
      <c r="L163" s="480">
        <f>L169</f>
        <v>0</v>
      </c>
      <c r="M163" s="480">
        <f>M169</f>
        <v>0</v>
      </c>
      <c r="N163" s="502">
        <v>100</v>
      </c>
      <c r="O163" s="572">
        <f t="shared" si="161"/>
        <v>100</v>
      </c>
      <c r="P163" s="263" t="s">
        <v>22</v>
      </c>
      <c r="Q163" s="31">
        <v>8310</v>
      </c>
      <c r="R163" s="31">
        <v>34711</v>
      </c>
      <c r="S163" s="32">
        <f t="shared" ref="S163:S168" si="181">R163/Q163*100</f>
        <v>417.70156438026476</v>
      </c>
    </row>
    <row r="164" spans="1:19" ht="51.75" customHeight="1" x14ac:dyDescent="0.25">
      <c r="A164" s="517"/>
      <c r="B164" s="500"/>
      <c r="C164" s="520"/>
      <c r="D164" s="240"/>
      <c r="E164" s="240"/>
      <c r="F164" s="240"/>
      <c r="G164" s="240"/>
      <c r="H164" s="240"/>
      <c r="I164" s="240"/>
      <c r="J164" s="300"/>
      <c r="K164" s="300"/>
      <c r="L164" s="300"/>
      <c r="M164" s="300"/>
      <c r="N164" s="503"/>
      <c r="O164" s="573"/>
      <c r="P164" s="263" t="s">
        <v>23</v>
      </c>
      <c r="Q164" s="31">
        <v>233.84</v>
      </c>
      <c r="R164" s="31">
        <v>233.84</v>
      </c>
      <c r="S164" s="32">
        <f t="shared" si="181"/>
        <v>100</v>
      </c>
    </row>
    <row r="165" spans="1:19" ht="84.75" hidden="1" customHeight="1" x14ac:dyDescent="0.25">
      <c r="A165" s="517"/>
      <c r="B165" s="500"/>
      <c r="C165" s="520"/>
      <c r="D165" s="240"/>
      <c r="E165" s="240"/>
      <c r="F165" s="240"/>
      <c r="G165" s="240"/>
      <c r="H165" s="240"/>
      <c r="I165" s="240"/>
      <c r="J165" s="300"/>
      <c r="K165" s="300"/>
      <c r="L165" s="300"/>
      <c r="M165" s="300"/>
      <c r="N165" s="504"/>
      <c r="O165" s="573"/>
      <c r="P165" s="30" t="s">
        <v>148</v>
      </c>
      <c r="Q165" s="31">
        <v>11.9</v>
      </c>
      <c r="R165" s="31">
        <v>10.7</v>
      </c>
      <c r="S165" s="32">
        <f t="shared" si="181"/>
        <v>89.915966386554615</v>
      </c>
    </row>
    <row r="166" spans="1:19" ht="65.25" customHeight="1" x14ac:dyDescent="0.25">
      <c r="A166" s="517"/>
      <c r="B166" s="500"/>
      <c r="C166" s="520"/>
      <c r="D166" s="240"/>
      <c r="E166" s="240"/>
      <c r="F166" s="240"/>
      <c r="G166" s="240"/>
      <c r="H166" s="240"/>
      <c r="I166" s="240"/>
      <c r="J166" s="300"/>
      <c r="K166" s="300"/>
      <c r="L166" s="300"/>
      <c r="M166" s="300"/>
      <c r="N166" s="504"/>
      <c r="O166" s="573"/>
      <c r="P166" s="30" t="s">
        <v>149</v>
      </c>
      <c r="Q166" s="31">
        <v>20.73</v>
      </c>
      <c r="R166" s="349">
        <v>20.73</v>
      </c>
      <c r="S166" s="32">
        <f t="shared" si="181"/>
        <v>100</v>
      </c>
    </row>
    <row r="167" spans="1:19" s="216" customFormat="1" ht="32.25" customHeight="1" x14ac:dyDescent="0.25">
      <c r="A167" s="517"/>
      <c r="B167" s="500"/>
      <c r="C167" s="520"/>
      <c r="D167" s="240"/>
      <c r="E167" s="240"/>
      <c r="F167" s="240"/>
      <c r="G167" s="240"/>
      <c r="H167" s="240"/>
      <c r="I167" s="240"/>
      <c r="J167" s="300"/>
      <c r="K167" s="300"/>
      <c r="L167" s="300"/>
      <c r="M167" s="300"/>
      <c r="N167" s="504"/>
      <c r="O167" s="573"/>
      <c r="P167" s="30" t="s">
        <v>326</v>
      </c>
      <c r="Q167" s="31">
        <v>353</v>
      </c>
      <c r="R167" s="31">
        <v>353</v>
      </c>
      <c r="S167" s="32">
        <f t="shared" ref="S167" si="182">R167/Q167*100</f>
        <v>100</v>
      </c>
    </row>
    <row r="168" spans="1:19" s="216" customFormat="1" ht="48.75" customHeight="1" x14ac:dyDescent="0.25">
      <c r="A168" s="518"/>
      <c r="B168" s="501"/>
      <c r="C168" s="521"/>
      <c r="D168" s="221"/>
      <c r="E168" s="221"/>
      <c r="F168" s="221"/>
      <c r="G168" s="221"/>
      <c r="H168" s="221"/>
      <c r="I168" s="221"/>
      <c r="J168" s="481"/>
      <c r="K168" s="481"/>
      <c r="L168" s="481"/>
      <c r="M168" s="481"/>
      <c r="N168" s="505"/>
      <c r="O168" s="574"/>
      <c r="P168" s="30" t="s">
        <v>328</v>
      </c>
      <c r="Q168" s="31">
        <v>962</v>
      </c>
      <c r="R168" s="31">
        <v>962</v>
      </c>
      <c r="S168" s="32">
        <f t="shared" si="181"/>
        <v>100</v>
      </c>
    </row>
    <row r="169" spans="1:19" ht="45" customHeight="1" x14ac:dyDescent="0.25">
      <c r="A169" s="114"/>
      <c r="B169" s="89" t="s">
        <v>118</v>
      </c>
      <c r="C169" s="90"/>
      <c r="D169" s="166">
        <f t="shared" ref="D169:E169" si="183">D170</f>
        <v>1030</v>
      </c>
      <c r="E169" s="166">
        <f t="shared" si="183"/>
        <v>1030</v>
      </c>
      <c r="F169" s="166">
        <f t="shared" ref="F169:M169" si="184">F170</f>
        <v>0</v>
      </c>
      <c r="G169" s="166">
        <f t="shared" si="184"/>
        <v>0</v>
      </c>
      <c r="H169" s="166">
        <f t="shared" si="184"/>
        <v>0</v>
      </c>
      <c r="I169" s="166">
        <f t="shared" si="184"/>
        <v>0</v>
      </c>
      <c r="J169" s="166">
        <f t="shared" si="184"/>
        <v>1030</v>
      </c>
      <c r="K169" s="166">
        <f t="shared" si="184"/>
        <v>1030</v>
      </c>
      <c r="L169" s="166">
        <f t="shared" si="184"/>
        <v>0</v>
      </c>
      <c r="M169" s="166">
        <f t="shared" si="184"/>
        <v>0</v>
      </c>
      <c r="N169" s="194">
        <v>100</v>
      </c>
      <c r="O169" s="195">
        <v>100</v>
      </c>
      <c r="P169" s="90"/>
      <c r="Q169" s="259"/>
      <c r="R169" s="260"/>
      <c r="S169" s="261"/>
    </row>
    <row r="170" spans="1:19" ht="75" customHeight="1" x14ac:dyDescent="0.25">
      <c r="A170" s="262"/>
      <c r="B170" s="177" t="s">
        <v>163</v>
      </c>
      <c r="C170" s="197"/>
      <c r="D170" s="178">
        <f t="shared" ref="D170:E174" si="185">F170+H170+J170+L170</f>
        <v>1030</v>
      </c>
      <c r="E170" s="178">
        <f t="shared" si="185"/>
        <v>1030</v>
      </c>
      <c r="F170" s="178">
        <f t="shared" ref="F170:M170" si="186">F171+F172</f>
        <v>0</v>
      </c>
      <c r="G170" s="178">
        <f t="shared" si="186"/>
        <v>0</v>
      </c>
      <c r="H170" s="178">
        <f t="shared" si="186"/>
        <v>0</v>
      </c>
      <c r="I170" s="178">
        <f t="shared" si="186"/>
        <v>0</v>
      </c>
      <c r="J170" s="178">
        <f t="shared" si="186"/>
        <v>1030</v>
      </c>
      <c r="K170" s="178">
        <f t="shared" si="186"/>
        <v>1030</v>
      </c>
      <c r="L170" s="178">
        <f t="shared" si="186"/>
        <v>0</v>
      </c>
      <c r="M170" s="178">
        <f t="shared" si="186"/>
        <v>0</v>
      </c>
      <c r="N170" s="180">
        <v>100</v>
      </c>
      <c r="O170" s="181">
        <v>100</v>
      </c>
      <c r="P170" s="197"/>
      <c r="Q170" s="121"/>
      <c r="R170" s="121"/>
      <c r="S170" s="28"/>
    </row>
    <row r="171" spans="1:19" ht="237" customHeight="1" x14ac:dyDescent="0.25">
      <c r="A171" s="114"/>
      <c r="B171" s="256" t="s">
        <v>164</v>
      </c>
      <c r="C171" s="123"/>
      <c r="D171" s="119">
        <f t="shared" si="185"/>
        <v>30</v>
      </c>
      <c r="E171" s="119">
        <f t="shared" si="185"/>
        <v>30</v>
      </c>
      <c r="F171" s="119">
        <f t="shared" ref="F171:M172" si="187">F176+F179</f>
        <v>0</v>
      </c>
      <c r="G171" s="119">
        <f t="shared" si="187"/>
        <v>0</v>
      </c>
      <c r="H171" s="119">
        <v>0</v>
      </c>
      <c r="I171" s="119">
        <v>0</v>
      </c>
      <c r="J171" s="119">
        <v>30</v>
      </c>
      <c r="K171" s="119">
        <v>30</v>
      </c>
      <c r="L171" s="119">
        <f t="shared" si="187"/>
        <v>0</v>
      </c>
      <c r="M171" s="119">
        <f t="shared" si="187"/>
        <v>0</v>
      </c>
      <c r="N171" s="128">
        <v>100</v>
      </c>
      <c r="O171" s="187">
        <v>100</v>
      </c>
      <c r="P171" s="123" t="s">
        <v>325</v>
      </c>
      <c r="Q171" s="466">
        <v>1.2</v>
      </c>
      <c r="R171" s="466">
        <v>1.4</v>
      </c>
      <c r="S171" s="48">
        <f t="shared" ref="S171" si="188">R171/Q171*100</f>
        <v>116.66666666666667</v>
      </c>
    </row>
    <row r="172" spans="1:19" ht="222.75" customHeight="1" x14ac:dyDescent="0.25">
      <c r="A172" s="114"/>
      <c r="B172" s="146" t="s">
        <v>165</v>
      </c>
      <c r="C172" s="123"/>
      <c r="D172" s="156">
        <f t="shared" si="185"/>
        <v>1000</v>
      </c>
      <c r="E172" s="156">
        <f t="shared" si="185"/>
        <v>1000</v>
      </c>
      <c r="F172" s="119">
        <f t="shared" si="187"/>
        <v>0</v>
      </c>
      <c r="G172" s="119">
        <f t="shared" si="187"/>
        <v>0</v>
      </c>
      <c r="H172" s="119"/>
      <c r="I172" s="119"/>
      <c r="J172" s="119">
        <v>1000</v>
      </c>
      <c r="K172" s="119">
        <v>1000</v>
      </c>
      <c r="L172" s="119">
        <f t="shared" si="187"/>
        <v>0</v>
      </c>
      <c r="M172" s="119">
        <f t="shared" si="187"/>
        <v>0</v>
      </c>
      <c r="N172" s="128">
        <v>100</v>
      </c>
      <c r="O172" s="187">
        <v>100</v>
      </c>
      <c r="P172" s="123" t="s">
        <v>327</v>
      </c>
      <c r="Q172" s="18">
        <v>1</v>
      </c>
      <c r="R172" s="18">
        <v>1</v>
      </c>
      <c r="S172" s="48">
        <v>100</v>
      </c>
    </row>
    <row r="173" spans="1:19" ht="104.25" customHeight="1" x14ac:dyDescent="0.25">
      <c r="A173" s="135" t="s">
        <v>186</v>
      </c>
      <c r="B173" s="50" t="s">
        <v>223</v>
      </c>
      <c r="C173" s="277"/>
      <c r="D173" s="285">
        <f t="shared" si="185"/>
        <v>2162.9</v>
      </c>
      <c r="E173" s="285">
        <f t="shared" si="185"/>
        <v>2162.9</v>
      </c>
      <c r="F173" s="285">
        <f t="shared" ref="F173:M173" si="189">F174+F182</f>
        <v>0</v>
      </c>
      <c r="G173" s="285">
        <f t="shared" si="189"/>
        <v>0</v>
      </c>
      <c r="H173" s="285">
        <f t="shared" si="189"/>
        <v>221.3</v>
      </c>
      <c r="I173" s="285">
        <f t="shared" si="189"/>
        <v>221.3</v>
      </c>
      <c r="J173" s="285">
        <f t="shared" si="189"/>
        <v>1941.6</v>
      </c>
      <c r="K173" s="285">
        <f t="shared" si="189"/>
        <v>1941.6</v>
      </c>
      <c r="L173" s="285">
        <f t="shared" si="189"/>
        <v>0</v>
      </c>
      <c r="M173" s="285">
        <f t="shared" si="189"/>
        <v>0</v>
      </c>
      <c r="N173" s="342">
        <v>100</v>
      </c>
      <c r="O173" s="265">
        <f>E173/D173*100</f>
        <v>100</v>
      </c>
      <c r="P173" s="30"/>
      <c r="Q173" s="31"/>
      <c r="R173" s="33"/>
      <c r="S173" s="32"/>
    </row>
    <row r="174" spans="1:19" ht="45" customHeight="1" x14ac:dyDescent="0.25">
      <c r="A174" s="115"/>
      <c r="B174" s="497" t="s">
        <v>224</v>
      </c>
      <c r="C174" s="343"/>
      <c r="D174" s="249">
        <f t="shared" si="185"/>
        <v>2162.9</v>
      </c>
      <c r="E174" s="150">
        <f t="shared" si="185"/>
        <v>2162.9</v>
      </c>
      <c r="F174" s="345">
        <f t="shared" ref="F174:M174" si="190">F176+F178</f>
        <v>0</v>
      </c>
      <c r="G174" s="249">
        <f t="shared" si="190"/>
        <v>0</v>
      </c>
      <c r="H174" s="249">
        <f t="shared" si="190"/>
        <v>221.3</v>
      </c>
      <c r="I174" s="249">
        <f t="shared" si="190"/>
        <v>221.3</v>
      </c>
      <c r="J174" s="150">
        <f t="shared" si="190"/>
        <v>1941.6</v>
      </c>
      <c r="K174" s="268">
        <f t="shared" si="190"/>
        <v>1941.6</v>
      </c>
      <c r="L174" s="268">
        <f t="shared" si="190"/>
        <v>0</v>
      </c>
      <c r="M174" s="268">
        <f t="shared" si="190"/>
        <v>0</v>
      </c>
      <c r="N174" s="269">
        <v>100</v>
      </c>
      <c r="O174" s="270">
        <f>E174/D172*100</f>
        <v>216.29</v>
      </c>
      <c r="P174" s="266" t="s">
        <v>147</v>
      </c>
      <c r="Q174" s="202">
        <v>1496</v>
      </c>
      <c r="R174" s="202">
        <v>1496</v>
      </c>
      <c r="S174" s="69">
        <f t="shared" ref="S174:S176" si="191">R174/Q174*100</f>
        <v>100</v>
      </c>
    </row>
    <row r="175" spans="1:19" ht="84.75" customHeight="1" x14ac:dyDescent="0.25">
      <c r="A175" s="115"/>
      <c r="B175" s="498"/>
      <c r="C175" s="344"/>
      <c r="D175" s="271"/>
      <c r="E175" s="151"/>
      <c r="F175" s="346"/>
      <c r="G175" s="271"/>
      <c r="H175" s="271"/>
      <c r="I175" s="271"/>
      <c r="J175" s="151"/>
      <c r="K175" s="272"/>
      <c r="L175" s="272"/>
      <c r="M175" s="272"/>
      <c r="N175" s="273"/>
      <c r="O175" s="274"/>
      <c r="P175" s="266" t="s">
        <v>156</v>
      </c>
      <c r="Q175" s="202">
        <v>3</v>
      </c>
      <c r="R175" s="202">
        <v>3</v>
      </c>
      <c r="S175" s="69">
        <f t="shared" si="191"/>
        <v>100</v>
      </c>
    </row>
    <row r="176" spans="1:19" ht="69.75" customHeight="1" x14ac:dyDescent="0.25">
      <c r="A176" s="101"/>
      <c r="B176" s="47" t="s">
        <v>119</v>
      </c>
      <c r="C176" s="276"/>
      <c r="D176" s="161">
        <f t="shared" ref="D176:E180" si="192">F176+H176+J176+L176</f>
        <v>221.3</v>
      </c>
      <c r="E176" s="161">
        <f t="shared" si="192"/>
        <v>221.3</v>
      </c>
      <c r="F176" s="178">
        <f t="shared" ref="F176:M176" si="193">F177</f>
        <v>0</v>
      </c>
      <c r="G176" s="178">
        <f t="shared" si="193"/>
        <v>0</v>
      </c>
      <c r="H176" s="178">
        <f t="shared" si="193"/>
        <v>221.3</v>
      </c>
      <c r="I176" s="178">
        <f t="shared" si="193"/>
        <v>221.3</v>
      </c>
      <c r="J176" s="178">
        <f t="shared" si="193"/>
        <v>0</v>
      </c>
      <c r="K176" s="178">
        <f t="shared" si="193"/>
        <v>0</v>
      </c>
      <c r="L176" s="178">
        <f t="shared" si="193"/>
        <v>0</v>
      </c>
      <c r="M176" s="178">
        <f t="shared" si="193"/>
        <v>0</v>
      </c>
      <c r="N176" s="178">
        <v>100</v>
      </c>
      <c r="O176" s="181">
        <v>100</v>
      </c>
      <c r="P176" s="197" t="s">
        <v>42</v>
      </c>
      <c r="Q176" s="121">
        <v>100</v>
      </c>
      <c r="R176" s="121">
        <v>100</v>
      </c>
      <c r="S176" s="28">
        <f t="shared" si="191"/>
        <v>100</v>
      </c>
    </row>
    <row r="177" spans="1:19" ht="231.75" customHeight="1" x14ac:dyDescent="0.25">
      <c r="A177" s="112"/>
      <c r="B177" s="11" t="s">
        <v>225</v>
      </c>
      <c r="C177" s="71"/>
      <c r="D177" s="156">
        <f t="shared" si="192"/>
        <v>221.3</v>
      </c>
      <c r="E177" s="156">
        <f t="shared" si="192"/>
        <v>221.3</v>
      </c>
      <c r="F177" s="72"/>
      <c r="G177" s="72"/>
      <c r="H177" s="72">
        <v>221.3</v>
      </c>
      <c r="I177" s="72">
        <v>221.3</v>
      </c>
      <c r="J177" s="72"/>
      <c r="K177" s="72"/>
      <c r="L177" s="72"/>
      <c r="M177" s="72"/>
      <c r="N177" s="72">
        <v>100</v>
      </c>
      <c r="O177" s="187">
        <v>100</v>
      </c>
      <c r="P177" s="13"/>
      <c r="Q177" s="12"/>
      <c r="R177" s="12"/>
      <c r="S177" s="10"/>
    </row>
    <row r="178" spans="1:19" ht="63.75" x14ac:dyDescent="0.25">
      <c r="A178" s="101"/>
      <c r="B178" s="177" t="s">
        <v>120</v>
      </c>
      <c r="C178" s="197"/>
      <c r="D178" s="178">
        <f t="shared" si="192"/>
        <v>1941.6</v>
      </c>
      <c r="E178" s="350">
        <f t="shared" si="192"/>
        <v>1941.6</v>
      </c>
      <c r="F178" s="178">
        <f t="shared" ref="F178:M178" si="194">F179+F180+F181</f>
        <v>0</v>
      </c>
      <c r="G178" s="178">
        <f t="shared" si="194"/>
        <v>0</v>
      </c>
      <c r="H178" s="178">
        <f t="shared" si="194"/>
        <v>0</v>
      </c>
      <c r="I178" s="178">
        <f t="shared" si="194"/>
        <v>0</v>
      </c>
      <c r="J178" s="178">
        <f t="shared" si="194"/>
        <v>1941.6</v>
      </c>
      <c r="K178" s="178">
        <f t="shared" si="194"/>
        <v>1941.6</v>
      </c>
      <c r="L178" s="178">
        <f t="shared" si="194"/>
        <v>0</v>
      </c>
      <c r="M178" s="178">
        <f t="shared" si="194"/>
        <v>0</v>
      </c>
      <c r="N178" s="178">
        <v>100</v>
      </c>
      <c r="O178" s="181">
        <v>100</v>
      </c>
      <c r="P178" s="23" t="s">
        <v>78</v>
      </c>
      <c r="Q178" s="121">
        <v>100</v>
      </c>
      <c r="R178" s="121">
        <v>100</v>
      </c>
      <c r="S178" s="28">
        <f t="shared" ref="S178" si="195">R178/Q178*100</f>
        <v>100</v>
      </c>
    </row>
    <row r="179" spans="1:19" ht="288" customHeight="1" x14ac:dyDescent="0.25">
      <c r="A179" s="112"/>
      <c r="B179" s="13" t="s">
        <v>226</v>
      </c>
      <c r="C179" s="13"/>
      <c r="D179" s="119">
        <f t="shared" si="192"/>
        <v>1913.6</v>
      </c>
      <c r="E179" s="119">
        <f t="shared" si="192"/>
        <v>1913.6</v>
      </c>
      <c r="F179" s="72"/>
      <c r="G179" s="72"/>
      <c r="H179" s="72"/>
      <c r="I179" s="72"/>
      <c r="J179" s="72">
        <v>1913.6</v>
      </c>
      <c r="K179" s="72">
        <v>1913.6</v>
      </c>
      <c r="L179" s="72"/>
      <c r="M179" s="72"/>
      <c r="N179" s="72">
        <v>100</v>
      </c>
      <c r="O179" s="187">
        <v>100</v>
      </c>
      <c r="P179" s="73"/>
      <c r="Q179" s="12"/>
      <c r="R179" s="12"/>
      <c r="S179" s="10"/>
    </row>
    <row r="180" spans="1:19" ht="219" customHeight="1" x14ac:dyDescent="0.25">
      <c r="A180" s="101"/>
      <c r="B180" s="13" t="s">
        <v>187</v>
      </c>
      <c r="C180" s="13"/>
      <c r="D180" s="156">
        <f t="shared" si="192"/>
        <v>28</v>
      </c>
      <c r="E180" s="156">
        <f t="shared" si="192"/>
        <v>28</v>
      </c>
      <c r="F180" s="72"/>
      <c r="G180" s="72"/>
      <c r="H180" s="72"/>
      <c r="I180" s="72"/>
      <c r="J180" s="72">
        <v>28</v>
      </c>
      <c r="K180" s="72">
        <v>28</v>
      </c>
      <c r="L180" s="72"/>
      <c r="M180" s="72"/>
      <c r="N180" s="72">
        <v>100</v>
      </c>
      <c r="O180" s="187">
        <v>100</v>
      </c>
      <c r="P180" s="73"/>
      <c r="Q180" s="12"/>
      <c r="R180" s="12"/>
      <c r="S180" s="10"/>
    </row>
    <row r="181" spans="1:19" ht="27" hidden="1" customHeight="1" x14ac:dyDescent="0.25">
      <c r="A181" s="112"/>
      <c r="B181" s="13" t="s">
        <v>166</v>
      </c>
      <c r="C181" s="13"/>
      <c r="D181" s="72">
        <f>F183+H183+J183+L183</f>
        <v>0</v>
      </c>
      <c r="E181" s="72">
        <f t="shared" ref="E181" si="196">G181+I181+K181+M181</f>
        <v>0</v>
      </c>
      <c r="F181" s="72"/>
      <c r="G181" s="72"/>
      <c r="H181" s="72"/>
      <c r="I181" s="72"/>
      <c r="J181" s="72">
        <v>0</v>
      </c>
      <c r="K181" s="72">
        <v>0</v>
      </c>
      <c r="L181" s="72"/>
      <c r="M181" s="72"/>
      <c r="N181" s="72"/>
      <c r="O181" s="77">
        <f t="shared" ref="O181" si="197">E181/D179*100</f>
        <v>0</v>
      </c>
      <c r="P181" s="73"/>
      <c r="Q181" s="12"/>
      <c r="R181" s="12"/>
      <c r="S181" s="10"/>
    </row>
    <row r="182" spans="1:19" ht="68.25" hidden="1" customHeight="1" x14ac:dyDescent="0.25">
      <c r="A182" s="275"/>
      <c r="B182" s="89" t="s">
        <v>227</v>
      </c>
      <c r="C182" s="90"/>
      <c r="D182" s="166">
        <f t="shared" ref="D182:M182" si="198">SUM(D183)</f>
        <v>0</v>
      </c>
      <c r="E182" s="166">
        <f t="shared" si="198"/>
        <v>0</v>
      </c>
      <c r="F182" s="166">
        <f t="shared" si="198"/>
        <v>0</v>
      </c>
      <c r="G182" s="166">
        <f t="shared" si="198"/>
        <v>0</v>
      </c>
      <c r="H182" s="166">
        <f t="shared" si="198"/>
        <v>0</v>
      </c>
      <c r="I182" s="166">
        <f t="shared" si="198"/>
        <v>0</v>
      </c>
      <c r="J182" s="166">
        <f t="shared" si="198"/>
        <v>0</v>
      </c>
      <c r="K182" s="166">
        <f t="shared" si="198"/>
        <v>0</v>
      </c>
      <c r="L182" s="166">
        <f t="shared" si="198"/>
        <v>0</v>
      </c>
      <c r="M182" s="166">
        <f t="shared" si="198"/>
        <v>0</v>
      </c>
      <c r="N182" s="166">
        <v>100</v>
      </c>
      <c r="O182" s="195">
        <v>100</v>
      </c>
      <c r="P182" s="90" t="s">
        <v>79</v>
      </c>
      <c r="Q182" s="202">
        <v>36</v>
      </c>
      <c r="R182" s="202">
        <v>36</v>
      </c>
      <c r="S182" s="69">
        <v>100</v>
      </c>
    </row>
    <row r="183" spans="1:19" ht="20.25" hidden="1" customHeight="1" x14ac:dyDescent="0.25">
      <c r="A183" s="235"/>
      <c r="B183" s="177" t="s">
        <v>228</v>
      </c>
      <c r="C183" s="197"/>
      <c r="D183" s="178">
        <f t="shared" ref="D183:E185" si="199">F183+H183+J183</f>
        <v>0</v>
      </c>
      <c r="E183" s="178">
        <f t="shared" si="199"/>
        <v>0</v>
      </c>
      <c r="F183" s="178">
        <f t="shared" ref="F183:M183" si="200">F184</f>
        <v>0</v>
      </c>
      <c r="G183" s="178">
        <f t="shared" si="200"/>
        <v>0</v>
      </c>
      <c r="H183" s="178">
        <f t="shared" si="200"/>
        <v>0</v>
      </c>
      <c r="I183" s="178">
        <f t="shared" si="200"/>
        <v>0</v>
      </c>
      <c r="J183" s="178">
        <f t="shared" si="200"/>
        <v>0</v>
      </c>
      <c r="K183" s="178">
        <f t="shared" si="200"/>
        <v>0</v>
      </c>
      <c r="L183" s="350">
        <f t="shared" si="200"/>
        <v>0</v>
      </c>
      <c r="M183" s="350">
        <f t="shared" si="200"/>
        <v>0</v>
      </c>
      <c r="N183" s="178">
        <v>100</v>
      </c>
      <c r="O183" s="181">
        <v>100</v>
      </c>
      <c r="P183" s="197" t="s">
        <v>242</v>
      </c>
      <c r="Q183" s="121">
        <v>36</v>
      </c>
      <c r="R183" s="121">
        <v>36</v>
      </c>
      <c r="S183" s="28">
        <v>100</v>
      </c>
    </row>
    <row r="184" spans="1:19" s="216" customFormat="1" ht="247.5" hidden="1" customHeight="1" x14ac:dyDescent="0.25">
      <c r="A184" s="281"/>
      <c r="B184" s="86" t="s">
        <v>229</v>
      </c>
      <c r="C184" s="237"/>
      <c r="D184" s="267">
        <f t="shared" si="199"/>
        <v>0</v>
      </c>
      <c r="E184" s="267">
        <f t="shared" si="199"/>
        <v>0</v>
      </c>
      <c r="F184" s="83">
        <v>0</v>
      </c>
      <c r="G184" s="83">
        <v>0</v>
      </c>
      <c r="H184" s="83">
        <v>0</v>
      </c>
      <c r="I184" s="83">
        <v>0</v>
      </c>
      <c r="J184" s="83">
        <v>0</v>
      </c>
      <c r="K184" s="83">
        <v>0</v>
      </c>
      <c r="L184" s="83">
        <v>0</v>
      </c>
      <c r="M184" s="119">
        <v>0</v>
      </c>
      <c r="N184" s="72">
        <v>100</v>
      </c>
      <c r="O184" s="159">
        <v>100</v>
      </c>
      <c r="P184" s="123"/>
      <c r="Q184" s="18"/>
      <c r="R184" s="18"/>
      <c r="S184" s="48"/>
    </row>
    <row r="185" spans="1:19" ht="36.75" customHeight="1" x14ac:dyDescent="0.25">
      <c r="A185" s="294" t="s">
        <v>201</v>
      </c>
      <c r="B185" s="499" t="s">
        <v>30</v>
      </c>
      <c r="C185" s="226" t="s">
        <v>222</v>
      </c>
      <c r="D185" s="286">
        <f t="shared" si="199"/>
        <v>7324.5</v>
      </c>
      <c r="E185" s="209">
        <f t="shared" si="199"/>
        <v>7324.5</v>
      </c>
      <c r="F185" s="289">
        <f t="shared" ref="F185:M185" si="201">F188</f>
        <v>0</v>
      </c>
      <c r="G185" s="169">
        <f t="shared" si="201"/>
        <v>0</v>
      </c>
      <c r="H185" s="169">
        <f t="shared" si="201"/>
        <v>0</v>
      </c>
      <c r="I185" s="169">
        <f t="shared" si="201"/>
        <v>0</v>
      </c>
      <c r="J185" s="169">
        <f t="shared" si="201"/>
        <v>7324.5</v>
      </c>
      <c r="K185" s="169">
        <f t="shared" si="201"/>
        <v>7324.5</v>
      </c>
      <c r="L185" s="169">
        <f t="shared" si="201"/>
        <v>0</v>
      </c>
      <c r="M185" s="169">
        <f t="shared" si="201"/>
        <v>0</v>
      </c>
      <c r="N185" s="290">
        <v>100</v>
      </c>
      <c r="O185" s="192">
        <f>E185/D185*100</f>
        <v>100</v>
      </c>
      <c r="P185" s="488" t="s">
        <v>329</v>
      </c>
      <c r="Q185" s="491">
        <v>820</v>
      </c>
      <c r="R185" s="491">
        <v>820</v>
      </c>
      <c r="S185" s="494">
        <v>100</v>
      </c>
    </row>
    <row r="186" spans="1:19" ht="45" hidden="1" customHeight="1" x14ac:dyDescent="0.25">
      <c r="A186" s="283"/>
      <c r="B186" s="500"/>
      <c r="C186" s="279"/>
      <c r="D186" s="287"/>
      <c r="E186" s="240"/>
      <c r="F186" s="280"/>
      <c r="G186" s="240"/>
      <c r="H186" s="240"/>
      <c r="I186" s="240"/>
      <c r="J186" s="240"/>
      <c r="K186" s="240"/>
      <c r="L186" s="240"/>
      <c r="M186" s="240"/>
      <c r="N186" s="291"/>
      <c r="O186" s="243"/>
      <c r="P186" s="489"/>
      <c r="Q186" s="492"/>
      <c r="R186" s="492"/>
      <c r="S186" s="495"/>
    </row>
    <row r="187" spans="1:19" ht="44.25" customHeight="1" x14ac:dyDescent="0.25">
      <c r="A187" s="134"/>
      <c r="B187" s="501"/>
      <c r="C187" s="227"/>
      <c r="D187" s="288"/>
      <c r="E187" s="221"/>
      <c r="F187" s="225"/>
      <c r="G187" s="221"/>
      <c r="H187" s="221"/>
      <c r="I187" s="221"/>
      <c r="J187" s="221"/>
      <c r="K187" s="221"/>
      <c r="L187" s="221"/>
      <c r="M187" s="221"/>
      <c r="N187" s="292"/>
      <c r="O187" s="224"/>
      <c r="P187" s="490"/>
      <c r="Q187" s="493"/>
      <c r="R187" s="493"/>
      <c r="S187" s="496"/>
    </row>
    <row r="188" spans="1:19" ht="144" customHeight="1" x14ac:dyDescent="0.25">
      <c r="A188" s="282"/>
      <c r="B188" s="89" t="s">
        <v>233</v>
      </c>
      <c r="C188" s="90"/>
      <c r="D188" s="284">
        <f>F190+H190+J190</f>
        <v>7324.5</v>
      </c>
      <c r="E188" s="151">
        <f>SUM(E189)</f>
        <v>7324.5</v>
      </c>
      <c r="F188" s="166"/>
      <c r="G188" s="166"/>
      <c r="H188" s="166"/>
      <c r="I188" s="166"/>
      <c r="J188" s="381">
        <f>J189</f>
        <v>7324.5</v>
      </c>
      <c r="K188" s="381">
        <f>K189</f>
        <v>7324.5</v>
      </c>
      <c r="L188" s="194"/>
      <c r="M188" s="194"/>
      <c r="N188" s="194">
        <v>100</v>
      </c>
      <c r="O188" s="207">
        <f>E188/D188*100</f>
        <v>100</v>
      </c>
      <c r="P188" s="90" t="s">
        <v>330</v>
      </c>
      <c r="Q188" s="202">
        <v>1805.9</v>
      </c>
      <c r="R188" s="202">
        <v>1805.9</v>
      </c>
      <c r="S188" s="69">
        <v>100</v>
      </c>
    </row>
    <row r="189" spans="1:19" ht="76.5" customHeight="1" x14ac:dyDescent="0.25">
      <c r="A189" s="435"/>
      <c r="B189" s="383" t="s">
        <v>188</v>
      </c>
      <c r="C189" s="197"/>
      <c r="D189" s="386">
        <f>J189</f>
        <v>7324.5</v>
      </c>
      <c r="E189" s="386">
        <f>K189</f>
        <v>7324.5</v>
      </c>
      <c r="F189" s="386"/>
      <c r="G189" s="386"/>
      <c r="H189" s="386"/>
      <c r="I189" s="386"/>
      <c r="J189" s="386">
        <f>J190</f>
        <v>7324.5</v>
      </c>
      <c r="K189" s="386">
        <f>K190</f>
        <v>7324.5</v>
      </c>
      <c r="L189" s="385"/>
      <c r="M189" s="385"/>
      <c r="N189" s="385">
        <v>100</v>
      </c>
      <c r="O189" s="387">
        <f>E189/D189*100</f>
        <v>100</v>
      </c>
      <c r="P189" s="197"/>
      <c r="Q189" s="121"/>
      <c r="R189" s="121"/>
      <c r="S189" s="28"/>
    </row>
    <row r="190" spans="1:19" ht="248.25" customHeight="1" x14ac:dyDescent="0.25">
      <c r="A190" s="112"/>
      <c r="B190" s="239" t="s">
        <v>234</v>
      </c>
      <c r="C190" s="239"/>
      <c r="D190" s="155">
        <f>J190</f>
        <v>7324.5</v>
      </c>
      <c r="E190" s="155">
        <f>K190</f>
        <v>7324.5</v>
      </c>
      <c r="F190" s="267"/>
      <c r="G190" s="267"/>
      <c r="H190" s="267"/>
      <c r="I190" s="267"/>
      <c r="J190" s="162">
        <v>7324.5</v>
      </c>
      <c r="K190" s="162">
        <v>7324.5</v>
      </c>
      <c r="L190" s="267"/>
      <c r="M190" s="267"/>
      <c r="N190" s="164">
        <v>100</v>
      </c>
      <c r="O190" s="159">
        <f>E190/D190*100</f>
        <v>100</v>
      </c>
      <c r="P190" s="73"/>
      <c r="Q190" s="12"/>
      <c r="R190" s="12"/>
      <c r="S190" s="10"/>
    </row>
    <row r="191" spans="1:19" ht="69" customHeight="1" x14ac:dyDescent="0.25">
      <c r="A191" s="297" t="s">
        <v>189</v>
      </c>
      <c r="B191" s="499" t="s">
        <v>24</v>
      </c>
      <c r="C191" s="519" t="s">
        <v>235</v>
      </c>
      <c r="D191" s="209">
        <f>F191+H191+J191</f>
        <v>408</v>
      </c>
      <c r="E191" s="209">
        <f>G191+I191+K191</f>
        <v>408</v>
      </c>
      <c r="F191" s="302">
        <f t="shared" ref="F191:M191" si="202">F194+F197</f>
        <v>0</v>
      </c>
      <c r="G191" s="302">
        <f t="shared" si="202"/>
        <v>0</v>
      </c>
      <c r="H191" s="302">
        <f t="shared" si="202"/>
        <v>408</v>
      </c>
      <c r="I191" s="302">
        <f t="shared" si="202"/>
        <v>408</v>
      </c>
      <c r="J191" s="302">
        <f t="shared" si="202"/>
        <v>0</v>
      </c>
      <c r="K191" s="302">
        <f t="shared" si="202"/>
        <v>0</v>
      </c>
      <c r="L191" s="302">
        <f t="shared" si="202"/>
        <v>0</v>
      </c>
      <c r="M191" s="302">
        <f t="shared" si="202"/>
        <v>0</v>
      </c>
      <c r="N191" s="190">
        <v>100</v>
      </c>
      <c r="O191" s="192">
        <f>E191/D191*100</f>
        <v>100</v>
      </c>
      <c r="P191" s="263" t="s">
        <v>331</v>
      </c>
      <c r="Q191" s="31">
        <v>100</v>
      </c>
      <c r="R191" s="31">
        <v>100</v>
      </c>
      <c r="S191" s="32">
        <f>R191/Q191*100</f>
        <v>100</v>
      </c>
    </row>
    <row r="192" spans="1:19" ht="45" customHeight="1" x14ac:dyDescent="0.25">
      <c r="A192" s="298"/>
      <c r="B192" s="500"/>
      <c r="C192" s="521"/>
      <c r="D192" s="170"/>
      <c r="E192" s="170"/>
      <c r="F192" s="170"/>
      <c r="G192" s="303"/>
      <c r="H192" s="304"/>
      <c r="I192" s="380"/>
      <c r="J192" s="305"/>
      <c r="K192" s="199"/>
      <c r="L192" s="199"/>
      <c r="M192" s="199"/>
      <c r="N192" s="199"/>
      <c r="O192" s="204"/>
      <c r="P192" s="488" t="s">
        <v>206</v>
      </c>
      <c r="Q192" s="491">
        <v>114</v>
      </c>
      <c r="R192" s="491"/>
      <c r="S192" s="494">
        <f>R192/Q192*100</f>
        <v>0</v>
      </c>
    </row>
    <row r="193" spans="1:19" ht="0.75" customHeight="1" x14ac:dyDescent="0.25">
      <c r="A193" s="299"/>
      <c r="B193" s="501"/>
      <c r="C193" s="175"/>
      <c r="D193" s="176"/>
      <c r="E193" s="176"/>
      <c r="F193" s="176"/>
      <c r="G193" s="304"/>
      <c r="H193" s="304"/>
      <c r="I193" s="301"/>
      <c r="J193" s="306"/>
      <c r="K193" s="191"/>
      <c r="L193" s="191"/>
      <c r="M193" s="191"/>
      <c r="N193" s="191"/>
      <c r="O193" s="205"/>
      <c r="P193" s="490"/>
      <c r="Q193" s="493"/>
      <c r="R193" s="493"/>
      <c r="S193" s="496"/>
    </row>
    <row r="194" spans="1:19" ht="42" customHeight="1" x14ac:dyDescent="0.25">
      <c r="A194" s="295"/>
      <c r="B194" s="89" t="s">
        <v>31</v>
      </c>
      <c r="C194" s="347"/>
      <c r="D194" s="150">
        <f t="shared" ref="D194:E196" si="203">F194+H194+J194</f>
        <v>404.1</v>
      </c>
      <c r="E194" s="150">
        <f t="shared" si="203"/>
        <v>404.1</v>
      </c>
      <c r="F194" s="179">
        <f t="shared" ref="F194:M195" si="204">F195</f>
        <v>0</v>
      </c>
      <c r="G194" s="179">
        <f t="shared" si="204"/>
        <v>0</v>
      </c>
      <c r="H194" s="284">
        <f t="shared" si="204"/>
        <v>404.1</v>
      </c>
      <c r="I194" s="284">
        <f t="shared" si="204"/>
        <v>404.1</v>
      </c>
      <c r="J194" s="179">
        <f t="shared" si="204"/>
        <v>0</v>
      </c>
      <c r="K194" s="179">
        <f t="shared" si="204"/>
        <v>0</v>
      </c>
      <c r="L194" s="179">
        <f t="shared" si="204"/>
        <v>0</v>
      </c>
      <c r="M194" s="179">
        <f t="shared" si="204"/>
        <v>0</v>
      </c>
      <c r="N194" s="348">
        <v>100</v>
      </c>
      <c r="O194" s="206">
        <f t="shared" ref="O194:O211" si="205">E194/D194*100</f>
        <v>100</v>
      </c>
      <c r="P194" s="484" t="s">
        <v>333</v>
      </c>
      <c r="Q194" s="482">
        <v>30</v>
      </c>
      <c r="R194" s="482">
        <v>30</v>
      </c>
      <c r="S194" s="483">
        <v>100</v>
      </c>
    </row>
    <row r="195" spans="1:19" s="216" customFormat="1" ht="58.5" customHeight="1" x14ac:dyDescent="0.25">
      <c r="A195" s="282"/>
      <c r="B195" s="45" t="s">
        <v>38</v>
      </c>
      <c r="C195" s="237"/>
      <c r="D195" s="267">
        <f t="shared" si="203"/>
        <v>404.1</v>
      </c>
      <c r="E195" s="267">
        <f t="shared" si="203"/>
        <v>404.1</v>
      </c>
      <c r="F195" s="83">
        <f t="shared" si="204"/>
        <v>0</v>
      </c>
      <c r="G195" s="83">
        <f t="shared" si="204"/>
        <v>0</v>
      </c>
      <c r="H195" s="83">
        <f t="shared" si="204"/>
        <v>404.1</v>
      </c>
      <c r="I195" s="83">
        <f t="shared" si="204"/>
        <v>404.1</v>
      </c>
      <c r="J195" s="83">
        <f t="shared" si="204"/>
        <v>0</v>
      </c>
      <c r="K195" s="83">
        <f t="shared" si="204"/>
        <v>0</v>
      </c>
      <c r="L195" s="83">
        <f t="shared" si="204"/>
        <v>0</v>
      </c>
      <c r="M195" s="83">
        <f t="shared" si="204"/>
        <v>0</v>
      </c>
      <c r="N195" s="164">
        <v>100</v>
      </c>
      <c r="O195" s="159">
        <f t="shared" si="205"/>
        <v>100</v>
      </c>
      <c r="P195" s="123" t="s">
        <v>332</v>
      </c>
      <c r="Q195" s="18">
        <v>143</v>
      </c>
      <c r="R195" s="18"/>
      <c r="S195" s="48">
        <v>100</v>
      </c>
    </row>
    <row r="196" spans="1:19" s="216" customFormat="1" ht="273" customHeight="1" x14ac:dyDescent="0.25">
      <c r="A196" s="101"/>
      <c r="B196" s="123" t="s">
        <v>167</v>
      </c>
      <c r="C196" s="237"/>
      <c r="D196" s="267">
        <f t="shared" si="203"/>
        <v>404.1</v>
      </c>
      <c r="E196" s="267">
        <f t="shared" si="203"/>
        <v>404.1</v>
      </c>
      <c r="F196" s="246"/>
      <c r="G196" s="246"/>
      <c r="H196" s="83">
        <v>404.1</v>
      </c>
      <c r="I196" s="83">
        <v>404.1</v>
      </c>
      <c r="J196" s="246"/>
      <c r="K196" s="246"/>
      <c r="L196" s="246"/>
      <c r="M196" s="246"/>
      <c r="N196" s="164">
        <v>100</v>
      </c>
      <c r="O196" s="159">
        <f t="shared" si="205"/>
        <v>100</v>
      </c>
      <c r="P196" s="123"/>
      <c r="Q196" s="293"/>
      <c r="R196" s="293"/>
      <c r="S196" s="48"/>
    </row>
    <row r="197" spans="1:19" s="9" customFormat="1" ht="57" customHeight="1" x14ac:dyDescent="0.2">
      <c r="A197" s="145"/>
      <c r="B197" s="89" t="s">
        <v>32</v>
      </c>
      <c r="C197" s="90"/>
      <c r="D197" s="166">
        <f t="shared" ref="D197:E199" si="206">F197+H197+J197</f>
        <v>3.9</v>
      </c>
      <c r="E197" s="166">
        <f t="shared" ref="E197:K197" si="207">E198</f>
        <v>3.9</v>
      </c>
      <c r="F197" s="166">
        <f t="shared" si="207"/>
        <v>0</v>
      </c>
      <c r="G197" s="166">
        <f t="shared" si="207"/>
        <v>0</v>
      </c>
      <c r="H197" s="166">
        <f t="shared" si="207"/>
        <v>3.9</v>
      </c>
      <c r="I197" s="166">
        <f t="shared" si="207"/>
        <v>3.9</v>
      </c>
      <c r="J197" s="166">
        <f t="shared" si="207"/>
        <v>0</v>
      </c>
      <c r="K197" s="166">
        <f t="shared" si="207"/>
        <v>0</v>
      </c>
      <c r="L197" s="194"/>
      <c r="M197" s="194"/>
      <c r="N197" s="194">
        <v>100</v>
      </c>
      <c r="O197" s="206">
        <f t="shared" si="205"/>
        <v>100</v>
      </c>
      <c r="P197" s="90" t="s">
        <v>77</v>
      </c>
      <c r="Q197" s="202">
        <v>100</v>
      </c>
      <c r="R197" s="202">
        <v>100</v>
      </c>
      <c r="S197" s="69">
        <f t="shared" ref="S197" si="208">R197/Q197*100</f>
        <v>100</v>
      </c>
    </row>
    <row r="198" spans="1:19" s="9" customFormat="1" ht="51" x14ac:dyDescent="0.2">
      <c r="A198" s="294"/>
      <c r="B198" s="74" t="s">
        <v>39</v>
      </c>
      <c r="C198" s="168"/>
      <c r="D198" s="119">
        <f t="shared" si="206"/>
        <v>3.9</v>
      </c>
      <c r="E198" s="119">
        <f t="shared" si="206"/>
        <v>3.9</v>
      </c>
      <c r="F198" s="155"/>
      <c r="G198" s="155"/>
      <c r="H198" s="119">
        <f>H199</f>
        <v>3.9</v>
      </c>
      <c r="I198" s="119">
        <f>I199</f>
        <v>3.9</v>
      </c>
      <c r="J198" s="158"/>
      <c r="K198" s="158"/>
      <c r="L198" s="158"/>
      <c r="M198" s="158"/>
      <c r="N198" s="158">
        <v>100</v>
      </c>
      <c r="O198" s="159">
        <f t="shared" si="205"/>
        <v>100</v>
      </c>
      <c r="P198" s="123"/>
      <c r="Q198" s="168"/>
      <c r="R198" s="168"/>
      <c r="S198" s="48"/>
    </row>
    <row r="199" spans="1:19" s="9" customFormat="1" ht="219" customHeight="1" x14ac:dyDescent="0.2">
      <c r="A199" s="307"/>
      <c r="B199" s="147" t="s">
        <v>168</v>
      </c>
      <c r="C199" s="168"/>
      <c r="D199" s="119">
        <f t="shared" si="206"/>
        <v>3.9</v>
      </c>
      <c r="E199" s="119">
        <f t="shared" si="206"/>
        <v>3.9</v>
      </c>
      <c r="F199" s="155"/>
      <c r="G199" s="155"/>
      <c r="H199" s="119">
        <v>3.9</v>
      </c>
      <c r="I199" s="119">
        <v>3.9</v>
      </c>
      <c r="J199" s="158"/>
      <c r="K199" s="158"/>
      <c r="L199" s="158"/>
      <c r="M199" s="158"/>
      <c r="N199" s="158">
        <v>100</v>
      </c>
      <c r="O199" s="159">
        <f t="shared" si="205"/>
        <v>100</v>
      </c>
      <c r="P199" s="146"/>
      <c r="Q199" s="168"/>
      <c r="R199" s="168"/>
      <c r="S199" s="48"/>
    </row>
    <row r="200" spans="1:19" ht="78.75" customHeight="1" x14ac:dyDescent="0.25">
      <c r="A200" s="308" t="s">
        <v>190</v>
      </c>
      <c r="B200" s="34" t="s">
        <v>25</v>
      </c>
      <c r="C200" s="173" t="s">
        <v>207</v>
      </c>
      <c r="D200" s="78">
        <f t="shared" ref="D200:E203" si="209">F200+H200+J200+L200</f>
        <v>37822.9</v>
      </c>
      <c r="E200" s="78">
        <f t="shared" si="209"/>
        <v>37299.299999999996</v>
      </c>
      <c r="F200" s="76">
        <f t="shared" ref="F200:M200" si="210">F201+F221</f>
        <v>29.9</v>
      </c>
      <c r="G200" s="76">
        <f t="shared" si="210"/>
        <v>13.3</v>
      </c>
      <c r="H200" s="76">
        <f t="shared" si="210"/>
        <v>1634.4</v>
      </c>
      <c r="I200" s="76">
        <f t="shared" si="210"/>
        <v>1265.0999999999999</v>
      </c>
      <c r="J200" s="76">
        <f t="shared" si="210"/>
        <v>36158.6</v>
      </c>
      <c r="K200" s="76">
        <f t="shared" si="210"/>
        <v>36020.899999999994</v>
      </c>
      <c r="L200" s="76">
        <f t="shared" si="210"/>
        <v>0</v>
      </c>
      <c r="M200" s="76">
        <f t="shared" si="210"/>
        <v>0</v>
      </c>
      <c r="N200" s="35">
        <v>100</v>
      </c>
      <c r="O200" s="78">
        <f t="shared" si="205"/>
        <v>98.615653479770188</v>
      </c>
      <c r="P200" s="75"/>
      <c r="Q200" s="173"/>
      <c r="R200" s="173"/>
      <c r="S200" s="32"/>
    </row>
    <row r="201" spans="1:19" s="9" customFormat="1" ht="38.25" customHeight="1" x14ac:dyDescent="0.2">
      <c r="A201" s="129"/>
      <c r="B201" s="93" t="s">
        <v>35</v>
      </c>
      <c r="C201" s="92"/>
      <c r="D201" s="195">
        <f t="shared" si="209"/>
        <v>21144.9</v>
      </c>
      <c r="E201" s="195">
        <f t="shared" si="209"/>
        <v>20870</v>
      </c>
      <c r="F201" s="206">
        <f t="shared" ref="F201:K201" si="211">F202+F207+F209+F214+F218+F216</f>
        <v>29.9</v>
      </c>
      <c r="G201" s="206">
        <f t="shared" si="211"/>
        <v>13.3</v>
      </c>
      <c r="H201" s="206">
        <f t="shared" si="211"/>
        <v>1031</v>
      </c>
      <c r="I201" s="206">
        <f t="shared" si="211"/>
        <v>773.2</v>
      </c>
      <c r="J201" s="206">
        <f t="shared" si="211"/>
        <v>20084</v>
      </c>
      <c r="K201" s="206">
        <f t="shared" si="211"/>
        <v>20083.5</v>
      </c>
      <c r="L201" s="206">
        <f t="shared" ref="L201:M201" si="212">L202+L207+L209+L214+L218</f>
        <v>0</v>
      </c>
      <c r="M201" s="206">
        <f t="shared" si="212"/>
        <v>0</v>
      </c>
      <c r="N201" s="94">
        <v>100</v>
      </c>
      <c r="O201" s="195">
        <f t="shared" si="205"/>
        <v>98.699922912853694</v>
      </c>
      <c r="P201" s="95"/>
      <c r="Q201" s="92"/>
      <c r="R201" s="92"/>
      <c r="S201" s="69"/>
    </row>
    <row r="202" spans="1:19" ht="63.75" x14ac:dyDescent="0.25">
      <c r="A202" s="129"/>
      <c r="B202" s="208" t="s">
        <v>121</v>
      </c>
      <c r="C202" s="121"/>
      <c r="D202" s="181">
        <f t="shared" si="209"/>
        <v>16522.900000000001</v>
      </c>
      <c r="E202" s="181">
        <f t="shared" si="209"/>
        <v>16522.400000000001</v>
      </c>
      <c r="F202" s="181">
        <f t="shared" ref="F202:M202" si="213">F203+F204+F205+F206</f>
        <v>0</v>
      </c>
      <c r="G202" s="181">
        <f t="shared" si="213"/>
        <v>0</v>
      </c>
      <c r="H202" s="456">
        <f t="shared" si="213"/>
        <v>130</v>
      </c>
      <c r="I202" s="181">
        <f t="shared" si="213"/>
        <v>130</v>
      </c>
      <c r="J202" s="181">
        <f t="shared" si="213"/>
        <v>16392.900000000001</v>
      </c>
      <c r="K202" s="181">
        <f t="shared" si="213"/>
        <v>16392.400000000001</v>
      </c>
      <c r="L202" s="181">
        <f t="shared" si="213"/>
        <v>0</v>
      </c>
      <c r="M202" s="181">
        <f t="shared" si="213"/>
        <v>0</v>
      </c>
      <c r="N202" s="28">
        <v>100</v>
      </c>
      <c r="O202" s="181">
        <f t="shared" si="205"/>
        <v>99.996973896834092</v>
      </c>
      <c r="P202" s="208" t="s">
        <v>75</v>
      </c>
      <c r="Q202" s="28">
        <v>98</v>
      </c>
      <c r="R202" s="28">
        <v>98</v>
      </c>
      <c r="S202" s="28">
        <f t="shared" ref="S202" si="214">R202/Q202*100</f>
        <v>100</v>
      </c>
    </row>
    <row r="203" spans="1:19" ht="243" customHeight="1" x14ac:dyDescent="0.25">
      <c r="A203" s="129"/>
      <c r="B203" s="17" t="s">
        <v>126</v>
      </c>
      <c r="C203" s="18"/>
      <c r="D203" s="187">
        <f t="shared" si="209"/>
        <v>14314.1</v>
      </c>
      <c r="E203" s="187">
        <f t="shared" si="209"/>
        <v>14314.1</v>
      </c>
      <c r="F203" s="187"/>
      <c r="G203" s="187"/>
      <c r="H203" s="187"/>
      <c r="I203" s="187"/>
      <c r="J203" s="187">
        <v>14314.1</v>
      </c>
      <c r="K203" s="454">
        <v>14314.1</v>
      </c>
      <c r="L203" s="187"/>
      <c r="M203" s="187"/>
      <c r="N203" s="48">
        <v>100</v>
      </c>
      <c r="O203" s="187">
        <f t="shared" si="205"/>
        <v>100</v>
      </c>
      <c r="P203" s="17"/>
      <c r="Q203" s="48"/>
      <c r="R203" s="48"/>
      <c r="S203" s="48"/>
    </row>
    <row r="204" spans="1:19" ht="185.25" customHeight="1" x14ac:dyDescent="0.25">
      <c r="A204" s="129"/>
      <c r="B204" s="102" t="s">
        <v>127</v>
      </c>
      <c r="C204" s="18"/>
      <c r="D204" s="187">
        <f t="shared" ref="D204:D211" si="215">F204+H204+J204+L204</f>
        <v>246.9</v>
      </c>
      <c r="E204" s="187">
        <f t="shared" ref="E204" si="216">I204+K204</f>
        <v>246.4</v>
      </c>
      <c r="F204" s="187"/>
      <c r="G204" s="187"/>
      <c r="H204" s="187"/>
      <c r="I204" s="187"/>
      <c r="J204" s="187">
        <v>246.9</v>
      </c>
      <c r="K204" s="187">
        <v>246.4</v>
      </c>
      <c r="L204" s="187"/>
      <c r="M204" s="187"/>
      <c r="N204" s="48">
        <v>100</v>
      </c>
      <c r="O204" s="187">
        <f t="shared" si="205"/>
        <v>99.797488861887402</v>
      </c>
      <c r="P204" s="17"/>
      <c r="Q204" s="48"/>
      <c r="R204" s="48"/>
      <c r="S204" s="48"/>
    </row>
    <row r="205" spans="1:19" ht="159.75" customHeight="1" x14ac:dyDescent="0.25">
      <c r="A205" s="129"/>
      <c r="B205" s="102" t="s">
        <v>128</v>
      </c>
      <c r="C205" s="18"/>
      <c r="D205" s="187">
        <f t="shared" si="215"/>
        <v>25.1</v>
      </c>
      <c r="E205" s="187">
        <f t="shared" ref="E205" si="217">I205+K205</f>
        <v>25.1</v>
      </c>
      <c r="F205" s="187"/>
      <c r="G205" s="187"/>
      <c r="H205" s="187"/>
      <c r="I205" s="187"/>
      <c r="J205" s="187">
        <v>25.1</v>
      </c>
      <c r="K205" s="187">
        <v>25.1</v>
      </c>
      <c r="L205" s="187"/>
      <c r="M205" s="187"/>
      <c r="N205" s="48">
        <v>100</v>
      </c>
      <c r="O205" s="187">
        <f t="shared" si="205"/>
        <v>100</v>
      </c>
      <c r="P205" s="17"/>
      <c r="Q205" s="48"/>
      <c r="R205" s="48"/>
      <c r="S205" s="48"/>
    </row>
    <row r="206" spans="1:19" ht="258" customHeight="1" x14ac:dyDescent="0.25">
      <c r="A206" s="129"/>
      <c r="B206" s="102" t="s">
        <v>129</v>
      </c>
      <c r="C206" s="18"/>
      <c r="D206" s="187">
        <f t="shared" si="215"/>
        <v>1936.8</v>
      </c>
      <c r="E206" s="187">
        <f t="shared" ref="E206" si="218">I206+K206</f>
        <v>1936.8</v>
      </c>
      <c r="F206" s="187"/>
      <c r="G206" s="187"/>
      <c r="H206" s="187">
        <v>130</v>
      </c>
      <c r="I206" s="187">
        <v>130</v>
      </c>
      <c r="J206" s="400">
        <v>1806.8</v>
      </c>
      <c r="K206" s="454">
        <v>1806.8</v>
      </c>
      <c r="L206" s="187"/>
      <c r="M206" s="187"/>
      <c r="N206" s="48">
        <v>100</v>
      </c>
      <c r="O206" s="187">
        <f t="shared" si="205"/>
        <v>100</v>
      </c>
      <c r="P206" s="17"/>
      <c r="Q206" s="48"/>
      <c r="R206" s="48"/>
      <c r="S206" s="48"/>
    </row>
    <row r="207" spans="1:19" ht="117.75" customHeight="1" x14ac:dyDescent="0.25">
      <c r="A207" s="129"/>
      <c r="B207" s="47" t="s">
        <v>122</v>
      </c>
      <c r="C207" s="208"/>
      <c r="D207" s="181">
        <f t="shared" si="215"/>
        <v>446</v>
      </c>
      <c r="E207" s="387">
        <f t="shared" ref="E207:E208" si="219">I207+K207</f>
        <v>446</v>
      </c>
      <c r="F207" s="387">
        <f t="shared" ref="F207:M207" si="220">F208</f>
        <v>0</v>
      </c>
      <c r="G207" s="387">
        <f t="shared" si="220"/>
        <v>0</v>
      </c>
      <c r="H207" s="181">
        <f t="shared" si="220"/>
        <v>446</v>
      </c>
      <c r="I207" s="387">
        <f t="shared" si="220"/>
        <v>446</v>
      </c>
      <c r="J207" s="387">
        <f t="shared" si="220"/>
        <v>0</v>
      </c>
      <c r="K207" s="387">
        <f t="shared" si="220"/>
        <v>0</v>
      </c>
      <c r="L207" s="387">
        <f t="shared" si="220"/>
        <v>0</v>
      </c>
      <c r="M207" s="387">
        <f t="shared" si="220"/>
        <v>0</v>
      </c>
      <c r="N207" s="28">
        <v>100</v>
      </c>
      <c r="O207" s="181">
        <f t="shared" si="205"/>
        <v>100</v>
      </c>
      <c r="P207" s="208" t="s">
        <v>334</v>
      </c>
      <c r="Q207" s="28">
        <v>0</v>
      </c>
      <c r="R207" s="28">
        <v>0</v>
      </c>
      <c r="S207" s="28">
        <v>100</v>
      </c>
    </row>
    <row r="208" spans="1:19" ht="294" customHeight="1" x14ac:dyDescent="0.25">
      <c r="A208" s="129"/>
      <c r="B208" s="102" t="s">
        <v>130</v>
      </c>
      <c r="C208" s="17"/>
      <c r="D208" s="187">
        <f t="shared" si="215"/>
        <v>446</v>
      </c>
      <c r="E208" s="187">
        <f t="shared" si="219"/>
        <v>446</v>
      </c>
      <c r="F208" s="187"/>
      <c r="G208" s="187"/>
      <c r="H208" s="400">
        <v>446</v>
      </c>
      <c r="I208" s="454">
        <v>446</v>
      </c>
      <c r="J208" s="187"/>
      <c r="K208" s="187"/>
      <c r="L208" s="187"/>
      <c r="M208" s="187"/>
      <c r="N208" s="48">
        <v>100</v>
      </c>
      <c r="O208" s="187">
        <f t="shared" si="205"/>
        <v>100</v>
      </c>
      <c r="P208" s="17"/>
      <c r="Q208" s="48"/>
      <c r="R208" s="48"/>
      <c r="S208" s="48"/>
    </row>
    <row r="209" spans="1:19" ht="63.75" x14ac:dyDescent="0.25">
      <c r="A209" s="129"/>
      <c r="B209" s="47" t="s">
        <v>123</v>
      </c>
      <c r="C209" s="197"/>
      <c r="D209" s="181">
        <f t="shared" si="215"/>
        <v>3689.1</v>
      </c>
      <c r="E209" s="181">
        <f t="shared" ref="E209:E210" si="221">I209+K209</f>
        <v>3689.1</v>
      </c>
      <c r="F209" s="181">
        <f t="shared" ref="F209:M209" si="222">F210+F211+F212+F213</f>
        <v>0</v>
      </c>
      <c r="G209" s="181">
        <f t="shared" si="222"/>
        <v>0</v>
      </c>
      <c r="H209" s="181">
        <f t="shared" si="222"/>
        <v>0</v>
      </c>
      <c r="I209" s="181">
        <f t="shared" si="222"/>
        <v>0</v>
      </c>
      <c r="J209" s="181">
        <f t="shared" si="222"/>
        <v>3689.1</v>
      </c>
      <c r="K209" s="181">
        <f t="shared" si="222"/>
        <v>3689.1</v>
      </c>
      <c r="L209" s="181">
        <f t="shared" si="222"/>
        <v>0</v>
      </c>
      <c r="M209" s="181">
        <f t="shared" si="222"/>
        <v>0</v>
      </c>
      <c r="N209" s="28">
        <v>100</v>
      </c>
      <c r="O209" s="181">
        <f t="shared" si="205"/>
        <v>100</v>
      </c>
      <c r="P209" s="208" t="s">
        <v>75</v>
      </c>
      <c r="Q209" s="28">
        <v>98</v>
      </c>
      <c r="R209" s="28">
        <v>98</v>
      </c>
      <c r="S209" s="28">
        <f t="shared" ref="S209" si="223">R209/Q209*100</f>
        <v>100</v>
      </c>
    </row>
    <row r="210" spans="1:19" ht="179.25" hidden="1" customHeight="1" x14ac:dyDescent="0.25">
      <c r="A210" s="129"/>
      <c r="B210" s="102" t="s">
        <v>131</v>
      </c>
      <c r="C210" s="123"/>
      <c r="D210" s="187">
        <f t="shared" si="215"/>
        <v>0</v>
      </c>
      <c r="E210" s="187">
        <f t="shared" si="221"/>
        <v>0</v>
      </c>
      <c r="F210" s="187"/>
      <c r="G210" s="187"/>
      <c r="H210" s="400">
        <v>0</v>
      </c>
      <c r="I210" s="187">
        <v>0</v>
      </c>
      <c r="J210" s="187"/>
      <c r="K210" s="187"/>
      <c r="L210" s="187"/>
      <c r="M210" s="187"/>
      <c r="N210" s="48">
        <v>100</v>
      </c>
      <c r="O210" s="187" t="e">
        <f t="shared" si="205"/>
        <v>#DIV/0!</v>
      </c>
      <c r="P210" s="123"/>
      <c r="Q210" s="48"/>
      <c r="R210" s="48"/>
      <c r="S210" s="48"/>
    </row>
    <row r="211" spans="1:19" ht="154.5" customHeight="1" x14ac:dyDescent="0.25">
      <c r="A211" s="129"/>
      <c r="B211" s="102" t="s">
        <v>132</v>
      </c>
      <c r="C211" s="123"/>
      <c r="D211" s="187">
        <f t="shared" si="215"/>
        <v>3567.1</v>
      </c>
      <c r="E211" s="187">
        <f t="shared" ref="E211" si="224">I211+K211</f>
        <v>3567.1</v>
      </c>
      <c r="F211" s="187"/>
      <c r="G211" s="187"/>
      <c r="H211" s="187"/>
      <c r="I211" s="187"/>
      <c r="J211" s="400">
        <v>3567.1</v>
      </c>
      <c r="K211" s="454">
        <v>3567.1</v>
      </c>
      <c r="L211" s="187"/>
      <c r="M211" s="187"/>
      <c r="N211" s="48">
        <v>100</v>
      </c>
      <c r="O211" s="187">
        <f t="shared" si="205"/>
        <v>100</v>
      </c>
      <c r="P211" s="123"/>
      <c r="Q211" s="48"/>
      <c r="R211" s="48"/>
      <c r="S211" s="48"/>
    </row>
    <row r="212" spans="1:19" ht="182.25" hidden="1" customHeight="1" x14ac:dyDescent="0.25">
      <c r="A212" s="129"/>
      <c r="B212" s="102" t="s">
        <v>133</v>
      </c>
      <c r="C212" s="123"/>
      <c r="D212" s="181"/>
      <c r="E212" s="187"/>
      <c r="F212" s="187"/>
      <c r="G212" s="187"/>
      <c r="H212" s="187"/>
      <c r="I212" s="187"/>
      <c r="J212" s="187"/>
      <c r="K212" s="187"/>
      <c r="L212" s="187"/>
      <c r="M212" s="187"/>
      <c r="N212" s="48">
        <v>0</v>
      </c>
      <c r="O212" s="187">
        <v>0</v>
      </c>
      <c r="P212" s="123"/>
      <c r="Q212" s="48"/>
      <c r="R212" s="48"/>
      <c r="S212" s="48"/>
    </row>
    <row r="213" spans="1:19" ht="166.5" customHeight="1" x14ac:dyDescent="0.25">
      <c r="A213" s="113"/>
      <c r="B213" s="102" t="s">
        <v>134</v>
      </c>
      <c r="C213" s="123"/>
      <c r="D213" s="187">
        <f t="shared" ref="D213:D232" si="225">F213+H213+J213+L213</f>
        <v>122</v>
      </c>
      <c r="E213" s="187">
        <f t="shared" ref="E213:E214" si="226">I213+K213</f>
        <v>122</v>
      </c>
      <c r="F213" s="187"/>
      <c r="G213" s="187"/>
      <c r="H213" s="187"/>
      <c r="I213" s="187"/>
      <c r="J213" s="187">
        <v>122</v>
      </c>
      <c r="K213" s="400">
        <v>122</v>
      </c>
      <c r="L213" s="187"/>
      <c r="M213" s="187"/>
      <c r="N213" s="48">
        <v>100</v>
      </c>
      <c r="O213" s="187">
        <f t="shared" ref="O213:O254" si="227">E213/D213*100</f>
        <v>100</v>
      </c>
      <c r="P213" s="123"/>
      <c r="Q213" s="48"/>
      <c r="R213" s="48"/>
      <c r="S213" s="48"/>
    </row>
    <row r="214" spans="1:19" ht="77.25" customHeight="1" x14ac:dyDescent="0.25">
      <c r="A214" s="129"/>
      <c r="B214" s="47" t="s">
        <v>230</v>
      </c>
      <c r="C214" s="121"/>
      <c r="D214" s="181">
        <f t="shared" si="225"/>
        <v>2</v>
      </c>
      <c r="E214" s="181">
        <f t="shared" si="226"/>
        <v>2</v>
      </c>
      <c r="F214" s="181">
        <f t="shared" ref="F214:M216" si="228">F215</f>
        <v>0</v>
      </c>
      <c r="G214" s="181">
        <f t="shared" si="228"/>
        <v>0</v>
      </c>
      <c r="H214" s="181">
        <f t="shared" si="228"/>
        <v>0</v>
      </c>
      <c r="I214" s="181">
        <f t="shared" si="228"/>
        <v>0</v>
      </c>
      <c r="J214" s="181">
        <f t="shared" si="228"/>
        <v>2</v>
      </c>
      <c r="K214" s="181">
        <f t="shared" si="228"/>
        <v>2</v>
      </c>
      <c r="L214" s="181">
        <f t="shared" si="228"/>
        <v>0</v>
      </c>
      <c r="M214" s="181">
        <f t="shared" si="228"/>
        <v>0</v>
      </c>
      <c r="N214" s="28">
        <v>100</v>
      </c>
      <c r="O214" s="181">
        <f t="shared" si="227"/>
        <v>100</v>
      </c>
      <c r="P214" s="197" t="s">
        <v>335</v>
      </c>
      <c r="Q214" s="28">
        <v>100</v>
      </c>
      <c r="R214" s="28">
        <v>100</v>
      </c>
      <c r="S214" s="28">
        <v>100</v>
      </c>
    </row>
    <row r="215" spans="1:19" ht="168.75" customHeight="1" x14ac:dyDescent="0.25">
      <c r="A215" s="129"/>
      <c r="B215" s="102" t="s">
        <v>279</v>
      </c>
      <c r="C215" s="18"/>
      <c r="D215" s="187">
        <f t="shared" si="225"/>
        <v>2</v>
      </c>
      <c r="E215" s="187">
        <f t="shared" ref="E215:E218" si="229">I215+K215</f>
        <v>2</v>
      </c>
      <c r="F215" s="187"/>
      <c r="G215" s="187"/>
      <c r="H215" s="187"/>
      <c r="I215" s="187"/>
      <c r="J215" s="187">
        <v>2</v>
      </c>
      <c r="K215" s="187">
        <v>2</v>
      </c>
      <c r="L215" s="187"/>
      <c r="M215" s="187"/>
      <c r="N215" s="48">
        <v>100</v>
      </c>
      <c r="O215" s="187">
        <f t="shared" si="227"/>
        <v>100</v>
      </c>
      <c r="P215" s="123"/>
      <c r="Q215" s="48"/>
      <c r="R215" s="48"/>
      <c r="S215" s="48"/>
    </row>
    <row r="216" spans="1:19" ht="96" customHeight="1" x14ac:dyDescent="0.25">
      <c r="A216" s="129"/>
      <c r="B216" s="47" t="s">
        <v>281</v>
      </c>
      <c r="C216" s="121"/>
      <c r="D216" s="456">
        <f t="shared" ref="D216" si="230">F216+H216+J216+L216</f>
        <v>29.9</v>
      </c>
      <c r="E216" s="456">
        <f>I216+K216+G216</f>
        <v>13.3</v>
      </c>
      <c r="F216" s="456">
        <f t="shared" si="228"/>
        <v>29.9</v>
      </c>
      <c r="G216" s="456">
        <f t="shared" si="228"/>
        <v>13.3</v>
      </c>
      <c r="H216" s="456">
        <f t="shared" si="228"/>
        <v>0</v>
      </c>
      <c r="I216" s="456">
        <f t="shared" si="228"/>
        <v>0</v>
      </c>
      <c r="J216" s="456">
        <f t="shared" si="228"/>
        <v>0</v>
      </c>
      <c r="K216" s="456">
        <f t="shared" si="228"/>
        <v>0</v>
      </c>
      <c r="L216" s="456">
        <f t="shared" si="228"/>
        <v>0</v>
      </c>
      <c r="M216" s="456">
        <f t="shared" si="228"/>
        <v>0</v>
      </c>
      <c r="N216" s="28">
        <v>100</v>
      </c>
      <c r="O216" s="456">
        <f t="shared" ref="O216" si="231">E216/D216*100</f>
        <v>44.481605351170572</v>
      </c>
      <c r="P216" s="197"/>
      <c r="Q216" s="28"/>
      <c r="R216" s="28"/>
      <c r="S216" s="28"/>
    </row>
    <row r="217" spans="1:19" ht="219" customHeight="1" x14ac:dyDescent="0.25">
      <c r="A217" s="129"/>
      <c r="B217" s="102" t="s">
        <v>280</v>
      </c>
      <c r="C217" s="455"/>
      <c r="D217" s="454">
        <f t="shared" ref="D217" si="232">F217+H217+J217+L217</f>
        <v>29.9</v>
      </c>
      <c r="E217" s="454">
        <f>I217+K217+G217</f>
        <v>13.3</v>
      </c>
      <c r="F217" s="454">
        <v>29.9</v>
      </c>
      <c r="G217" s="454">
        <v>13.3</v>
      </c>
      <c r="H217" s="454"/>
      <c r="I217" s="454"/>
      <c r="J217" s="454"/>
      <c r="K217" s="454"/>
      <c r="L217" s="454"/>
      <c r="M217" s="454"/>
      <c r="N217" s="48"/>
      <c r="O217" s="454"/>
      <c r="P217" s="123"/>
      <c r="Q217" s="48"/>
      <c r="R217" s="48"/>
      <c r="S217" s="48"/>
    </row>
    <row r="218" spans="1:19" ht="89.25" x14ac:dyDescent="0.25">
      <c r="A218" s="129"/>
      <c r="B218" s="47" t="s">
        <v>282</v>
      </c>
      <c r="C218" s="121"/>
      <c r="D218" s="181">
        <f t="shared" si="225"/>
        <v>455</v>
      </c>
      <c r="E218" s="181">
        <f t="shared" si="229"/>
        <v>197.2</v>
      </c>
      <c r="F218" s="387">
        <f t="shared" ref="F218:K218" si="233">F219</f>
        <v>0</v>
      </c>
      <c r="G218" s="387">
        <f t="shared" si="233"/>
        <v>0</v>
      </c>
      <c r="H218" s="181">
        <f>H219+H220</f>
        <v>455</v>
      </c>
      <c r="I218" s="456">
        <f>I219+I220</f>
        <v>197.2</v>
      </c>
      <c r="J218" s="387">
        <f t="shared" si="233"/>
        <v>0</v>
      </c>
      <c r="K218" s="387">
        <f t="shared" si="233"/>
        <v>0</v>
      </c>
      <c r="L218" s="181"/>
      <c r="M218" s="181"/>
      <c r="N218" s="28">
        <v>100</v>
      </c>
      <c r="O218" s="181">
        <f t="shared" si="227"/>
        <v>43.340659340659336</v>
      </c>
      <c r="P218" s="208" t="s">
        <v>76</v>
      </c>
      <c r="Q218" s="28">
        <v>100</v>
      </c>
      <c r="R218" s="28">
        <v>100</v>
      </c>
      <c r="S218" s="28">
        <f t="shared" ref="S218" si="234">R218/Q218*100</f>
        <v>100</v>
      </c>
    </row>
    <row r="219" spans="1:19" ht="231.75" customHeight="1" x14ac:dyDescent="0.25">
      <c r="A219" s="113"/>
      <c r="B219" s="102" t="s">
        <v>135</v>
      </c>
      <c r="C219" s="18"/>
      <c r="D219" s="187">
        <f t="shared" si="225"/>
        <v>348.9</v>
      </c>
      <c r="E219" s="187">
        <f t="shared" ref="E219" si="235">I219+K219</f>
        <v>91.2</v>
      </c>
      <c r="F219" s="187"/>
      <c r="G219" s="187"/>
      <c r="H219" s="187">
        <v>348.9</v>
      </c>
      <c r="I219" s="187">
        <v>91.2</v>
      </c>
      <c r="J219" s="187">
        <v>0</v>
      </c>
      <c r="K219" s="187">
        <v>0</v>
      </c>
      <c r="L219" s="187"/>
      <c r="M219" s="187"/>
      <c r="N219" s="48">
        <v>100</v>
      </c>
      <c r="O219" s="187">
        <f t="shared" si="227"/>
        <v>26.139294926913159</v>
      </c>
      <c r="P219" s="17"/>
      <c r="Q219" s="48"/>
      <c r="R219" s="48"/>
      <c r="S219" s="48"/>
    </row>
    <row r="220" spans="1:19" ht="183.75" customHeight="1" x14ac:dyDescent="0.25">
      <c r="A220" s="113"/>
      <c r="B220" s="102" t="s">
        <v>283</v>
      </c>
      <c r="C220" s="455"/>
      <c r="D220" s="454">
        <f t="shared" ref="D220" si="236">F220+H220+J220+L220</f>
        <v>106.1</v>
      </c>
      <c r="E220" s="454">
        <f t="shared" ref="E220" si="237">I220+K220</f>
        <v>106</v>
      </c>
      <c r="F220" s="454"/>
      <c r="G220" s="454"/>
      <c r="H220" s="454">
        <v>106.1</v>
      </c>
      <c r="I220" s="454">
        <v>106</v>
      </c>
      <c r="J220" s="454"/>
      <c r="K220" s="454"/>
      <c r="L220" s="454"/>
      <c r="M220" s="454"/>
      <c r="N220" s="48"/>
      <c r="O220" s="454"/>
      <c r="P220" s="457"/>
      <c r="Q220" s="48"/>
      <c r="R220" s="48"/>
      <c r="S220" s="48"/>
    </row>
    <row r="221" spans="1:19" ht="101.25" customHeight="1" x14ac:dyDescent="0.25">
      <c r="A221" s="113"/>
      <c r="B221" s="382" t="s">
        <v>231</v>
      </c>
      <c r="C221" s="202"/>
      <c r="D221" s="195">
        <f t="shared" si="225"/>
        <v>16678</v>
      </c>
      <c r="E221" s="195">
        <f t="shared" ref="E221" si="238">I221+K221</f>
        <v>16429.3</v>
      </c>
      <c r="F221" s="195">
        <f t="shared" ref="F221:K221" si="239">F222+F229</f>
        <v>0</v>
      </c>
      <c r="G221" s="195">
        <f t="shared" si="239"/>
        <v>0</v>
      </c>
      <c r="H221" s="195">
        <f t="shared" si="239"/>
        <v>603.4</v>
      </c>
      <c r="I221" s="195">
        <f t="shared" si="239"/>
        <v>491.9</v>
      </c>
      <c r="J221" s="195">
        <f t="shared" si="239"/>
        <v>16074.599999999999</v>
      </c>
      <c r="K221" s="195">
        <f t="shared" si="239"/>
        <v>15937.399999999998</v>
      </c>
      <c r="L221" s="195">
        <f>SUM(L222:L229)</f>
        <v>0</v>
      </c>
      <c r="M221" s="195">
        <f>SUM(M222:M229)</f>
        <v>0</v>
      </c>
      <c r="N221" s="69">
        <v>100</v>
      </c>
      <c r="O221" s="195">
        <f t="shared" si="227"/>
        <v>98.508814006475589</v>
      </c>
      <c r="P221" s="67"/>
      <c r="Q221" s="202"/>
      <c r="R221" s="202"/>
      <c r="S221" s="69"/>
    </row>
    <row r="222" spans="1:19" ht="63.75" customHeight="1" x14ac:dyDescent="0.25">
      <c r="A222" s="113"/>
      <c r="B222" s="47" t="s">
        <v>124</v>
      </c>
      <c r="C222" s="121"/>
      <c r="D222" s="181">
        <f t="shared" si="225"/>
        <v>2014.6999999999998</v>
      </c>
      <c r="E222" s="181">
        <f t="shared" ref="E222:E224" si="240">I222+K222</f>
        <v>1903.1999999999998</v>
      </c>
      <c r="F222" s="456">
        <f t="shared" ref="F222:K222" si="241">SUM(F223:F228)</f>
        <v>0</v>
      </c>
      <c r="G222" s="456">
        <f t="shared" si="241"/>
        <v>0</v>
      </c>
      <c r="H222" s="456">
        <f t="shared" si="241"/>
        <v>603.4</v>
      </c>
      <c r="I222" s="456">
        <f t="shared" si="241"/>
        <v>491.9</v>
      </c>
      <c r="J222" s="181">
        <f t="shared" si="241"/>
        <v>1411.3</v>
      </c>
      <c r="K222" s="456">
        <f t="shared" si="241"/>
        <v>1411.3</v>
      </c>
      <c r="L222" s="181">
        <f>L223+L225+L228</f>
        <v>0</v>
      </c>
      <c r="M222" s="181">
        <f>M223+M225+M228</f>
        <v>0</v>
      </c>
      <c r="N222" s="28">
        <v>100</v>
      </c>
      <c r="O222" s="181">
        <f t="shared" si="227"/>
        <v>94.465677272050428</v>
      </c>
      <c r="P222" s="208" t="s">
        <v>74</v>
      </c>
      <c r="Q222" s="28">
        <v>98</v>
      </c>
      <c r="R222" s="28">
        <v>98</v>
      </c>
      <c r="S222" s="28">
        <f t="shared" ref="S222" si="242">R222/Q222*100</f>
        <v>100</v>
      </c>
    </row>
    <row r="223" spans="1:19" ht="255.75" customHeight="1" x14ac:dyDescent="0.25">
      <c r="A223" s="113"/>
      <c r="B223" s="102" t="s">
        <v>136</v>
      </c>
      <c r="C223" s="18"/>
      <c r="D223" s="187">
        <f t="shared" si="225"/>
        <v>100</v>
      </c>
      <c r="E223" s="187">
        <f t="shared" si="240"/>
        <v>0</v>
      </c>
      <c r="F223" s="187"/>
      <c r="G223" s="133"/>
      <c r="H223" s="187">
        <v>100</v>
      </c>
      <c r="I223" s="187">
        <v>0</v>
      </c>
      <c r="J223" s="187"/>
      <c r="K223" s="187"/>
      <c r="L223" s="187"/>
      <c r="M223" s="187"/>
      <c r="N223" s="48">
        <v>100</v>
      </c>
      <c r="O223" s="187">
        <f t="shared" si="227"/>
        <v>0</v>
      </c>
      <c r="P223" s="17"/>
      <c r="Q223" s="48"/>
      <c r="R223" s="48"/>
      <c r="S223" s="48"/>
    </row>
    <row r="224" spans="1:19" ht="231" customHeight="1" x14ac:dyDescent="0.25">
      <c r="A224" s="113"/>
      <c r="B224" s="102" t="s">
        <v>284</v>
      </c>
      <c r="C224" s="455"/>
      <c r="D224" s="454">
        <f t="shared" si="225"/>
        <v>503.4</v>
      </c>
      <c r="E224" s="454">
        <f t="shared" si="240"/>
        <v>491.9</v>
      </c>
      <c r="F224" s="454"/>
      <c r="G224" s="133"/>
      <c r="H224" s="454">
        <v>503.4</v>
      </c>
      <c r="I224" s="454">
        <v>491.9</v>
      </c>
      <c r="J224" s="454"/>
      <c r="K224" s="454"/>
      <c r="L224" s="454"/>
      <c r="M224" s="454"/>
      <c r="N224" s="48">
        <v>100</v>
      </c>
      <c r="O224" s="454">
        <f t="shared" si="227"/>
        <v>97.7155343663091</v>
      </c>
      <c r="P224" s="457"/>
      <c r="Q224" s="48"/>
      <c r="R224" s="48"/>
      <c r="S224" s="48"/>
    </row>
    <row r="225" spans="1:19" ht="180.75" customHeight="1" x14ac:dyDescent="0.25">
      <c r="A225" s="113"/>
      <c r="B225" s="102" t="s">
        <v>137</v>
      </c>
      <c r="C225" s="18"/>
      <c r="D225" s="187">
        <f t="shared" si="225"/>
        <v>233</v>
      </c>
      <c r="E225" s="187">
        <f t="shared" ref="E225:E227" si="243">I225+K225</f>
        <v>233</v>
      </c>
      <c r="F225" s="187"/>
      <c r="G225" s="133"/>
      <c r="H225" s="187"/>
      <c r="I225" s="187"/>
      <c r="J225" s="400">
        <v>233</v>
      </c>
      <c r="K225" s="187">
        <v>233</v>
      </c>
      <c r="L225" s="187"/>
      <c r="M225" s="187"/>
      <c r="N225" s="48">
        <v>100</v>
      </c>
      <c r="O225" s="187">
        <f t="shared" si="227"/>
        <v>100</v>
      </c>
      <c r="P225" s="17"/>
      <c r="Q225" s="48"/>
      <c r="R225" s="48"/>
      <c r="S225" s="48"/>
    </row>
    <row r="226" spans="1:19" ht="144.75" customHeight="1" x14ac:dyDescent="0.25">
      <c r="A226" s="113"/>
      <c r="B226" s="102" t="s">
        <v>285</v>
      </c>
      <c r="C226" s="455"/>
      <c r="D226" s="454">
        <f t="shared" ref="D226" si="244">F226+H226+J226+L226</f>
        <v>20</v>
      </c>
      <c r="E226" s="454">
        <f t="shared" ref="E226" si="245">I226+K226</f>
        <v>20</v>
      </c>
      <c r="F226" s="454"/>
      <c r="G226" s="133"/>
      <c r="H226" s="454"/>
      <c r="I226" s="454"/>
      <c r="J226" s="454">
        <v>20</v>
      </c>
      <c r="K226" s="454">
        <v>20</v>
      </c>
      <c r="L226" s="454"/>
      <c r="M226" s="454"/>
      <c r="N226" s="48"/>
      <c r="O226" s="454"/>
      <c r="P226" s="457"/>
      <c r="Q226" s="48"/>
      <c r="R226" s="48"/>
      <c r="S226" s="48"/>
    </row>
    <row r="227" spans="1:19" ht="132.75" customHeight="1" x14ac:dyDescent="0.25">
      <c r="A227" s="113"/>
      <c r="B227" s="102" t="s">
        <v>232</v>
      </c>
      <c r="C227" s="18"/>
      <c r="D227" s="187">
        <f t="shared" si="225"/>
        <v>1.6</v>
      </c>
      <c r="E227" s="187">
        <f t="shared" si="243"/>
        <v>1.6</v>
      </c>
      <c r="F227" s="187"/>
      <c r="G227" s="133"/>
      <c r="H227" s="187"/>
      <c r="I227" s="187"/>
      <c r="J227" s="187">
        <v>1.6</v>
      </c>
      <c r="K227" s="400">
        <v>1.6</v>
      </c>
      <c r="L227" s="187"/>
      <c r="M227" s="187"/>
      <c r="N227" s="48">
        <v>100</v>
      </c>
      <c r="O227" s="187">
        <f t="shared" si="227"/>
        <v>100</v>
      </c>
      <c r="P227" s="17"/>
      <c r="Q227" s="48"/>
      <c r="R227" s="48"/>
      <c r="S227" s="48"/>
    </row>
    <row r="228" spans="1:19" ht="246.75" customHeight="1" x14ac:dyDescent="0.25">
      <c r="A228" s="113"/>
      <c r="B228" s="102" t="s">
        <v>286</v>
      </c>
      <c r="C228" s="18"/>
      <c r="D228" s="187">
        <f t="shared" si="225"/>
        <v>1156.7</v>
      </c>
      <c r="E228" s="187">
        <f t="shared" ref="E228" si="246">I228+K228</f>
        <v>1156.7</v>
      </c>
      <c r="F228" s="187"/>
      <c r="G228" s="133"/>
      <c r="H228" s="187"/>
      <c r="I228" s="187"/>
      <c r="J228" s="400">
        <v>1156.7</v>
      </c>
      <c r="K228" s="454">
        <v>1156.7</v>
      </c>
      <c r="L228" s="187"/>
      <c r="M228" s="187"/>
      <c r="N228" s="48">
        <v>100</v>
      </c>
      <c r="O228" s="187">
        <f t="shared" si="227"/>
        <v>100</v>
      </c>
      <c r="P228" s="17"/>
      <c r="Q228" s="48"/>
      <c r="R228" s="48"/>
      <c r="S228" s="48"/>
    </row>
    <row r="229" spans="1:19" ht="74.25" customHeight="1" x14ac:dyDescent="0.25">
      <c r="A229" s="113"/>
      <c r="B229" s="47" t="s">
        <v>125</v>
      </c>
      <c r="C229" s="121"/>
      <c r="D229" s="181">
        <f t="shared" si="225"/>
        <v>14663.3</v>
      </c>
      <c r="E229" s="181">
        <f t="shared" ref="E229:E230" si="247">I229+K229</f>
        <v>14526.099999999999</v>
      </c>
      <c r="F229" s="181">
        <f t="shared" ref="F229:K229" si="248">F230+F231+F232</f>
        <v>0</v>
      </c>
      <c r="G229" s="181">
        <f t="shared" si="248"/>
        <v>0</v>
      </c>
      <c r="H229" s="181">
        <f t="shared" si="248"/>
        <v>0</v>
      </c>
      <c r="I229" s="181">
        <f t="shared" si="248"/>
        <v>0</v>
      </c>
      <c r="J229" s="181">
        <f t="shared" si="248"/>
        <v>14663.3</v>
      </c>
      <c r="K229" s="181">
        <f t="shared" si="248"/>
        <v>14526.099999999999</v>
      </c>
      <c r="L229" s="181"/>
      <c r="M229" s="181"/>
      <c r="N229" s="121">
        <v>100</v>
      </c>
      <c r="O229" s="181">
        <f t="shared" si="227"/>
        <v>99.06433067590514</v>
      </c>
      <c r="P229" s="208" t="s">
        <v>76</v>
      </c>
      <c r="Q229" s="28">
        <v>100</v>
      </c>
      <c r="R229" s="28">
        <v>100</v>
      </c>
      <c r="S229" s="28">
        <f t="shared" ref="S229" si="249">R229/Q229*100</f>
        <v>100</v>
      </c>
    </row>
    <row r="230" spans="1:19" ht="252.75" customHeight="1" x14ac:dyDescent="0.25">
      <c r="A230" s="113"/>
      <c r="B230" s="102" t="s">
        <v>138</v>
      </c>
      <c r="C230" s="18"/>
      <c r="D230" s="187">
        <f t="shared" si="225"/>
        <v>7514.2</v>
      </c>
      <c r="E230" s="187">
        <f t="shared" si="247"/>
        <v>7514.2</v>
      </c>
      <c r="F230" s="187"/>
      <c r="G230" s="187"/>
      <c r="H230" s="187"/>
      <c r="I230" s="187"/>
      <c r="J230" s="187">
        <v>7514.2</v>
      </c>
      <c r="K230" s="454">
        <v>7514.2</v>
      </c>
      <c r="L230" s="187"/>
      <c r="M230" s="187"/>
      <c r="N230" s="18">
        <v>100</v>
      </c>
      <c r="O230" s="187">
        <f t="shared" si="227"/>
        <v>100</v>
      </c>
      <c r="P230" s="17"/>
      <c r="Q230" s="48"/>
      <c r="R230" s="48"/>
      <c r="S230" s="48"/>
    </row>
    <row r="231" spans="1:19" ht="181.5" customHeight="1" x14ac:dyDescent="0.25">
      <c r="A231" s="135"/>
      <c r="B231" s="102" t="s">
        <v>139</v>
      </c>
      <c r="C231" s="18"/>
      <c r="D231" s="187">
        <f t="shared" si="225"/>
        <v>7071.3</v>
      </c>
      <c r="E231" s="187">
        <f t="shared" ref="E231" si="250">I231+K231</f>
        <v>6934.1</v>
      </c>
      <c r="F231" s="187"/>
      <c r="G231" s="187"/>
      <c r="H231" s="187"/>
      <c r="I231" s="187"/>
      <c r="J231" s="187">
        <v>7071.3</v>
      </c>
      <c r="K231" s="187">
        <v>6934.1</v>
      </c>
      <c r="L231" s="187"/>
      <c r="M231" s="187"/>
      <c r="N231" s="18">
        <v>100</v>
      </c>
      <c r="O231" s="187">
        <f t="shared" si="227"/>
        <v>98.059762702756217</v>
      </c>
      <c r="P231" s="17"/>
      <c r="Q231" s="48"/>
      <c r="R231" s="48"/>
      <c r="S231" s="48"/>
    </row>
    <row r="232" spans="1:19" ht="157.5" customHeight="1" x14ac:dyDescent="0.25">
      <c r="A232" s="113"/>
      <c r="B232" s="102" t="s">
        <v>140</v>
      </c>
      <c r="C232" s="18"/>
      <c r="D232" s="187">
        <f t="shared" si="225"/>
        <v>77.8</v>
      </c>
      <c r="E232" s="187">
        <f t="shared" ref="E232" si="251">I232+K232</f>
        <v>77.8</v>
      </c>
      <c r="F232" s="187"/>
      <c r="G232" s="187"/>
      <c r="H232" s="187"/>
      <c r="I232" s="187"/>
      <c r="J232" s="187">
        <v>77.8</v>
      </c>
      <c r="K232" s="400">
        <v>77.8</v>
      </c>
      <c r="L232" s="187"/>
      <c r="M232" s="187"/>
      <c r="N232" s="18">
        <v>100</v>
      </c>
      <c r="O232" s="187">
        <f t="shared" si="227"/>
        <v>100</v>
      </c>
      <c r="P232" s="17"/>
      <c r="Q232" s="48"/>
      <c r="R232" s="48"/>
      <c r="S232" s="48"/>
    </row>
    <row r="233" spans="1:19" ht="147.75" customHeight="1" x14ac:dyDescent="0.25">
      <c r="A233" s="135" t="s">
        <v>191</v>
      </c>
      <c r="B233" s="49" t="s">
        <v>26</v>
      </c>
      <c r="C233" s="50" t="s">
        <v>235</v>
      </c>
      <c r="D233" s="182">
        <f t="shared" ref="D233:E262" si="252">F233+H233+J233</f>
        <v>107140.9</v>
      </c>
      <c r="E233" s="182">
        <f t="shared" ref="E233" si="253">G233+I233+K233</f>
        <v>84612.800000000003</v>
      </c>
      <c r="F233" s="183">
        <f t="shared" ref="F233:K233" si="254">F234+F239+F259</f>
        <v>404.9</v>
      </c>
      <c r="G233" s="183">
        <f t="shared" si="254"/>
        <v>404.9</v>
      </c>
      <c r="H233" s="183">
        <f t="shared" si="254"/>
        <v>73339.600000000006</v>
      </c>
      <c r="I233" s="183">
        <f t="shared" si="254"/>
        <v>50811.5</v>
      </c>
      <c r="J233" s="183">
        <f t="shared" si="254"/>
        <v>33396.400000000001</v>
      </c>
      <c r="K233" s="183">
        <f t="shared" si="254"/>
        <v>33396.400000000001</v>
      </c>
      <c r="L233" s="183">
        <f>L234+L241+L264</f>
        <v>0</v>
      </c>
      <c r="M233" s="183">
        <f>M234+M241+M264</f>
        <v>0</v>
      </c>
      <c r="N233" s="138">
        <v>100</v>
      </c>
      <c r="O233" s="78">
        <f t="shared" si="227"/>
        <v>78.973389247243588</v>
      </c>
      <c r="P233" s="30" t="s">
        <v>336</v>
      </c>
      <c r="Q233" s="31" t="s">
        <v>337</v>
      </c>
      <c r="R233" s="31" t="s">
        <v>337</v>
      </c>
      <c r="S233" s="32">
        <v>100</v>
      </c>
    </row>
    <row r="234" spans="1:19" ht="165.75" customHeight="1" x14ac:dyDescent="0.25">
      <c r="A234" s="113"/>
      <c r="B234" s="89" t="s">
        <v>236</v>
      </c>
      <c r="C234" s="90"/>
      <c r="D234" s="166">
        <f t="shared" si="252"/>
        <v>2.2000000000000002</v>
      </c>
      <c r="E234" s="166">
        <f t="shared" ref="E234" si="255">G234+I234+K234</f>
        <v>2.2000000000000002</v>
      </c>
      <c r="F234" s="450">
        <f t="shared" ref="F234:M234" si="256">SUM(F235:F237)</f>
        <v>0</v>
      </c>
      <c r="G234" s="450">
        <f t="shared" si="256"/>
        <v>0</v>
      </c>
      <c r="H234" s="450">
        <f t="shared" si="256"/>
        <v>0</v>
      </c>
      <c r="I234" s="450">
        <f t="shared" si="256"/>
        <v>0</v>
      </c>
      <c r="J234" s="166">
        <f t="shared" si="256"/>
        <v>2.2000000000000002</v>
      </c>
      <c r="K234" s="450">
        <f t="shared" si="256"/>
        <v>2.2000000000000002</v>
      </c>
      <c r="L234" s="450">
        <f t="shared" si="256"/>
        <v>0</v>
      </c>
      <c r="M234" s="450">
        <f t="shared" si="256"/>
        <v>0</v>
      </c>
      <c r="N234" s="202">
        <v>100</v>
      </c>
      <c r="O234" s="195">
        <f t="shared" si="227"/>
        <v>100</v>
      </c>
      <c r="P234" s="96" t="s">
        <v>338</v>
      </c>
      <c r="Q234" s="202" t="s">
        <v>339</v>
      </c>
      <c r="R234" s="202" t="s">
        <v>339</v>
      </c>
      <c r="S234" s="69">
        <v>100</v>
      </c>
    </row>
    <row r="235" spans="1:19" s="215" customFormat="1" ht="57" customHeight="1" x14ac:dyDescent="0.25">
      <c r="A235" s="113"/>
      <c r="B235" s="383" t="s">
        <v>238</v>
      </c>
      <c r="C235" s="197"/>
      <c r="D235" s="386">
        <f t="shared" si="252"/>
        <v>0</v>
      </c>
      <c r="E235" s="386"/>
      <c r="F235" s="386"/>
      <c r="G235" s="386"/>
      <c r="H235" s="386"/>
      <c r="I235" s="386"/>
      <c r="J235" s="386">
        <v>0</v>
      </c>
      <c r="K235" s="386"/>
      <c r="L235" s="386"/>
      <c r="M235" s="386"/>
      <c r="N235" s="121"/>
      <c r="O235" s="387"/>
      <c r="P235" s="311"/>
      <c r="Q235" s="121"/>
      <c r="R235" s="121"/>
      <c r="S235" s="28"/>
    </row>
    <row r="236" spans="1:19" s="215" customFormat="1" ht="107.25" customHeight="1" x14ac:dyDescent="0.25">
      <c r="A236" s="113"/>
      <c r="B236" s="383" t="s">
        <v>239</v>
      </c>
      <c r="C236" s="197"/>
      <c r="D236" s="386"/>
      <c r="E236" s="386"/>
      <c r="F236" s="386"/>
      <c r="G236" s="386"/>
      <c r="H236" s="386"/>
      <c r="I236" s="386"/>
      <c r="J236" s="386"/>
      <c r="K236" s="386"/>
      <c r="L236" s="386"/>
      <c r="M236" s="386"/>
      <c r="N236" s="121"/>
      <c r="O236" s="387"/>
      <c r="P236" s="311"/>
      <c r="Q236" s="121"/>
      <c r="R236" s="121"/>
      <c r="S236" s="28"/>
    </row>
    <row r="237" spans="1:19" ht="42.75" customHeight="1" x14ac:dyDescent="0.25">
      <c r="A237" s="113"/>
      <c r="B237" s="177" t="s">
        <v>237</v>
      </c>
      <c r="C237" s="197"/>
      <c r="D237" s="178">
        <f t="shared" si="252"/>
        <v>2.2000000000000002</v>
      </c>
      <c r="E237" s="178">
        <f t="shared" ref="E237" si="257">G237+I237+K237</f>
        <v>2.2000000000000002</v>
      </c>
      <c r="F237" s="178"/>
      <c r="G237" s="178"/>
      <c r="H237" s="178">
        <v>0</v>
      </c>
      <c r="I237" s="178">
        <v>0</v>
      </c>
      <c r="J237" s="178">
        <f>J238</f>
        <v>2.2000000000000002</v>
      </c>
      <c r="K237" s="452">
        <f>K238</f>
        <v>2.2000000000000002</v>
      </c>
      <c r="L237" s="180"/>
      <c r="M237" s="180"/>
      <c r="N237" s="121">
        <v>100</v>
      </c>
      <c r="O237" s="181">
        <f t="shared" si="227"/>
        <v>100</v>
      </c>
      <c r="P237" s="197" t="s">
        <v>45</v>
      </c>
      <c r="Q237" s="121" t="s">
        <v>44</v>
      </c>
      <c r="R237" s="121" t="s">
        <v>28</v>
      </c>
      <c r="S237" s="28">
        <v>100</v>
      </c>
    </row>
    <row r="238" spans="1:19" ht="80.25" customHeight="1" x14ac:dyDescent="0.25">
      <c r="A238" s="113"/>
      <c r="B238" s="123" t="s">
        <v>192</v>
      </c>
      <c r="C238" s="123"/>
      <c r="D238" s="119">
        <f t="shared" si="252"/>
        <v>2.2000000000000002</v>
      </c>
      <c r="E238" s="119">
        <f t="shared" ref="E238" si="258">G238+I238+K238</f>
        <v>2.2000000000000002</v>
      </c>
      <c r="F238" s="119"/>
      <c r="G238" s="119"/>
      <c r="H238" s="119">
        <v>0</v>
      </c>
      <c r="I238" s="119">
        <v>0</v>
      </c>
      <c r="J238" s="119">
        <v>2.2000000000000002</v>
      </c>
      <c r="K238" s="119">
        <v>2.2000000000000002</v>
      </c>
      <c r="L238" s="128"/>
      <c r="M238" s="128"/>
      <c r="N238" s="18">
        <v>100</v>
      </c>
      <c r="O238" s="187">
        <f t="shared" si="227"/>
        <v>100</v>
      </c>
      <c r="P238" s="123"/>
      <c r="Q238" s="466"/>
      <c r="R238" s="466"/>
      <c r="S238" s="48"/>
    </row>
    <row r="239" spans="1:19" ht="192" customHeight="1" x14ac:dyDescent="0.25">
      <c r="A239" s="113"/>
      <c r="B239" s="90" t="s">
        <v>240</v>
      </c>
      <c r="C239" s="90"/>
      <c r="D239" s="450">
        <f t="shared" ref="D239" si="259">F239+H239+J239</f>
        <v>99882.5</v>
      </c>
      <c r="E239" s="450">
        <f t="shared" ref="E239" si="260">G239+I239+K239</f>
        <v>77354.399999999994</v>
      </c>
      <c r="F239" s="450">
        <f t="shared" ref="F239:K239" si="261">F240+F243+F245+F248+F250+F253+F251+F255+F257</f>
        <v>404.9</v>
      </c>
      <c r="G239" s="450">
        <f t="shared" si="261"/>
        <v>404.9</v>
      </c>
      <c r="H239" s="450">
        <f t="shared" si="261"/>
        <v>73339.600000000006</v>
      </c>
      <c r="I239" s="450">
        <f t="shared" si="261"/>
        <v>50811.5</v>
      </c>
      <c r="J239" s="450">
        <f t="shared" si="261"/>
        <v>26138</v>
      </c>
      <c r="K239" s="450">
        <f t="shared" si="261"/>
        <v>26138</v>
      </c>
      <c r="L239" s="166">
        <f>L240+L241+L243+L246+L247+L248+L253+L259+L260</f>
        <v>0</v>
      </c>
      <c r="M239" s="166">
        <f>M240+M241+M243+M246+M247+M248+M253+M259+M260</f>
        <v>0</v>
      </c>
      <c r="N239" s="194">
        <v>100</v>
      </c>
      <c r="O239" s="195">
        <f t="shared" si="227"/>
        <v>77.445398343053085</v>
      </c>
      <c r="P239" s="96"/>
      <c r="Q239" s="202"/>
      <c r="R239" s="202"/>
      <c r="S239" s="69"/>
    </row>
    <row r="240" spans="1:19" ht="56.25" customHeight="1" x14ac:dyDescent="0.25">
      <c r="A240" s="113"/>
      <c r="B240" s="458" t="s">
        <v>287</v>
      </c>
      <c r="C240" s="197"/>
      <c r="D240" s="178">
        <f t="shared" si="252"/>
        <v>5642</v>
      </c>
      <c r="E240" s="178">
        <f t="shared" ref="E240" si="262">G240+I240+K240</f>
        <v>5642</v>
      </c>
      <c r="F240" s="178"/>
      <c r="G240" s="178"/>
      <c r="H240" s="178">
        <f>H242</f>
        <v>3742</v>
      </c>
      <c r="I240" s="452">
        <f>I242</f>
        <v>3742</v>
      </c>
      <c r="J240" s="452">
        <f>J242</f>
        <v>1900</v>
      </c>
      <c r="K240" s="452">
        <f>K242</f>
        <v>1900</v>
      </c>
      <c r="L240" s="180"/>
      <c r="M240" s="180"/>
      <c r="N240" s="180">
        <v>100</v>
      </c>
      <c r="O240" s="181">
        <f t="shared" si="227"/>
        <v>100</v>
      </c>
      <c r="P240" s="197" t="s">
        <v>46</v>
      </c>
      <c r="Q240" s="121" t="s">
        <v>27</v>
      </c>
      <c r="R240" s="121" t="s">
        <v>27</v>
      </c>
      <c r="S240" s="28">
        <v>100</v>
      </c>
    </row>
    <row r="241" spans="1:19" s="216" customFormat="1" ht="66.75" hidden="1" customHeight="1" x14ac:dyDescent="0.25">
      <c r="A241" s="113"/>
      <c r="B241" s="310" t="s">
        <v>193</v>
      </c>
      <c r="C241" s="197"/>
      <c r="D241" s="178">
        <f t="shared" si="252"/>
        <v>591.1</v>
      </c>
      <c r="E241" s="178">
        <f t="shared" ref="E241" si="263">G241+I241+K241</f>
        <v>591.1</v>
      </c>
      <c r="F241" s="178"/>
      <c r="G241" s="178"/>
      <c r="H241" s="178">
        <v>591.1</v>
      </c>
      <c r="I241" s="178">
        <v>591.1</v>
      </c>
      <c r="J241" s="178"/>
      <c r="K241" s="178"/>
      <c r="L241" s="178"/>
      <c r="M241" s="178"/>
      <c r="N241" s="180">
        <v>100</v>
      </c>
      <c r="O241" s="181">
        <f t="shared" si="227"/>
        <v>100</v>
      </c>
      <c r="P241" s="311"/>
      <c r="Q241" s="121"/>
      <c r="R241" s="121"/>
      <c r="S241" s="28"/>
    </row>
    <row r="242" spans="1:19" s="216" customFormat="1" ht="271.5" customHeight="1" x14ac:dyDescent="0.25">
      <c r="A242" s="113"/>
      <c r="B242" s="478" t="s">
        <v>288</v>
      </c>
      <c r="C242" s="123"/>
      <c r="D242" s="119">
        <f t="shared" si="252"/>
        <v>5642</v>
      </c>
      <c r="E242" s="119">
        <f t="shared" si="252"/>
        <v>5642</v>
      </c>
      <c r="F242" s="119"/>
      <c r="G242" s="119"/>
      <c r="H242" s="119">
        <v>3742</v>
      </c>
      <c r="I242" s="119">
        <v>3742</v>
      </c>
      <c r="J242" s="119">
        <v>1900</v>
      </c>
      <c r="K242" s="119">
        <v>1900</v>
      </c>
      <c r="L242" s="119"/>
      <c r="M242" s="119"/>
      <c r="N242" s="128"/>
      <c r="O242" s="454"/>
      <c r="P242" s="479" t="s">
        <v>344</v>
      </c>
      <c r="Q242" s="466" t="s">
        <v>27</v>
      </c>
      <c r="R242" s="455" t="s">
        <v>345</v>
      </c>
      <c r="S242" s="48">
        <v>100</v>
      </c>
    </row>
    <row r="243" spans="1:19" ht="56.25" customHeight="1" x14ac:dyDescent="0.25">
      <c r="A243" s="113"/>
      <c r="B243" s="458" t="s">
        <v>289</v>
      </c>
      <c r="C243" s="197"/>
      <c r="D243" s="178">
        <f t="shared" si="252"/>
        <v>6803</v>
      </c>
      <c r="E243" s="178">
        <f t="shared" ref="E243:E261" si="264">G243+I243+K243</f>
        <v>6803</v>
      </c>
      <c r="F243" s="178"/>
      <c r="G243" s="178"/>
      <c r="H243" s="386">
        <f>H244</f>
        <v>6803</v>
      </c>
      <c r="I243" s="452">
        <f>I244</f>
        <v>6803</v>
      </c>
      <c r="J243" s="178"/>
      <c r="K243" s="178"/>
      <c r="L243" s="178"/>
      <c r="M243" s="178"/>
      <c r="N243" s="180">
        <v>100</v>
      </c>
      <c r="O243" s="181">
        <f t="shared" si="227"/>
        <v>100</v>
      </c>
      <c r="P243" s="197"/>
      <c r="Q243" s="121"/>
      <c r="R243" s="121"/>
      <c r="S243" s="28"/>
    </row>
    <row r="244" spans="1:19" s="216" customFormat="1" ht="270" customHeight="1" x14ac:dyDescent="0.25">
      <c r="A244" s="113"/>
      <c r="B244" s="123" t="s">
        <v>290</v>
      </c>
      <c r="C244" s="123"/>
      <c r="D244" s="119">
        <f t="shared" si="252"/>
        <v>6803</v>
      </c>
      <c r="E244" s="119">
        <f t="shared" si="252"/>
        <v>6803</v>
      </c>
      <c r="F244" s="119"/>
      <c r="G244" s="119"/>
      <c r="H244" s="119">
        <v>6803</v>
      </c>
      <c r="I244" s="119">
        <v>6803</v>
      </c>
      <c r="J244" s="119"/>
      <c r="K244" s="119"/>
      <c r="L244" s="119"/>
      <c r="M244" s="119"/>
      <c r="N244" s="128"/>
      <c r="O244" s="454"/>
      <c r="P244" s="123"/>
      <c r="Q244" s="455"/>
      <c r="R244" s="455"/>
      <c r="S244" s="48"/>
    </row>
    <row r="245" spans="1:19" ht="63.75" x14ac:dyDescent="0.25">
      <c r="A245" s="113"/>
      <c r="B245" s="458" t="s">
        <v>293</v>
      </c>
      <c r="C245" s="197"/>
      <c r="D245" s="452">
        <f t="shared" ref="D245" si="265">F245+H245+J245</f>
        <v>1200</v>
      </c>
      <c r="E245" s="452">
        <f t="shared" si="252"/>
        <v>1200</v>
      </c>
      <c r="F245" s="452"/>
      <c r="G245" s="452"/>
      <c r="H245" s="452">
        <f>SUM(H246:H247)</f>
        <v>1000</v>
      </c>
      <c r="I245" s="452">
        <f>SUM(I246:I247)</f>
        <v>1000</v>
      </c>
      <c r="J245" s="452">
        <f>SUM(J246:J247)</f>
        <v>200</v>
      </c>
      <c r="K245" s="452">
        <f>SUM(K246:K247)</f>
        <v>200</v>
      </c>
      <c r="L245" s="451"/>
      <c r="M245" s="451"/>
      <c r="N245" s="451">
        <v>100</v>
      </c>
      <c r="O245" s="456">
        <f t="shared" ref="O245" si="266">E245/D245*100</f>
        <v>100</v>
      </c>
      <c r="P245" s="197" t="s">
        <v>43</v>
      </c>
      <c r="Q245" s="121" t="s">
        <v>27</v>
      </c>
      <c r="R245" s="121" t="s">
        <v>27</v>
      </c>
      <c r="S245" s="28">
        <v>100</v>
      </c>
    </row>
    <row r="246" spans="1:19" s="216" customFormat="1" ht="76.5" x14ac:dyDescent="0.25">
      <c r="A246" s="113"/>
      <c r="B246" s="123" t="s">
        <v>291</v>
      </c>
      <c r="C246" s="123"/>
      <c r="D246" s="119">
        <f t="shared" si="252"/>
        <v>1000</v>
      </c>
      <c r="E246" s="119">
        <f t="shared" si="264"/>
        <v>1000</v>
      </c>
      <c r="F246" s="119"/>
      <c r="G246" s="119"/>
      <c r="H246" s="119">
        <v>1000</v>
      </c>
      <c r="I246" s="119">
        <v>1000</v>
      </c>
      <c r="J246" s="119"/>
      <c r="K246" s="119"/>
      <c r="L246" s="128"/>
      <c r="M246" s="128"/>
      <c r="N246" s="128">
        <v>100</v>
      </c>
      <c r="O246" s="454">
        <f t="shared" si="227"/>
        <v>100</v>
      </c>
      <c r="P246" s="479" t="s">
        <v>141</v>
      </c>
      <c r="Q246" s="455" t="s">
        <v>27</v>
      </c>
      <c r="R246" s="455" t="s">
        <v>27</v>
      </c>
      <c r="S246" s="48">
        <v>100</v>
      </c>
    </row>
    <row r="247" spans="1:19" s="216" customFormat="1" ht="92.25" customHeight="1" x14ac:dyDescent="0.25">
      <c r="A247" s="113"/>
      <c r="B247" s="123" t="s">
        <v>292</v>
      </c>
      <c r="C247" s="123"/>
      <c r="D247" s="119">
        <f t="shared" si="252"/>
        <v>200</v>
      </c>
      <c r="E247" s="119">
        <f t="shared" si="264"/>
        <v>200</v>
      </c>
      <c r="F247" s="119"/>
      <c r="G247" s="119"/>
      <c r="H247" s="119"/>
      <c r="I247" s="119"/>
      <c r="J247" s="119">
        <v>200</v>
      </c>
      <c r="K247" s="119">
        <v>200</v>
      </c>
      <c r="L247" s="128"/>
      <c r="M247" s="128"/>
      <c r="N247" s="128">
        <v>100</v>
      </c>
      <c r="O247" s="454">
        <f t="shared" si="227"/>
        <v>100</v>
      </c>
      <c r="P247" s="123" t="s">
        <v>43</v>
      </c>
      <c r="Q247" s="455" t="s">
        <v>27</v>
      </c>
      <c r="R247" s="455" t="s">
        <v>27</v>
      </c>
      <c r="S247" s="48">
        <v>100</v>
      </c>
    </row>
    <row r="248" spans="1:19" ht="63.75" x14ac:dyDescent="0.25">
      <c r="A248" s="113"/>
      <c r="B248" s="458" t="s">
        <v>294</v>
      </c>
      <c r="C248" s="197"/>
      <c r="D248" s="452">
        <f t="shared" si="252"/>
        <v>4157.1000000000004</v>
      </c>
      <c r="E248" s="452">
        <f t="shared" si="264"/>
        <v>2357.1</v>
      </c>
      <c r="F248" s="452"/>
      <c r="G248" s="452"/>
      <c r="H248" s="452">
        <f>SUM(H249)</f>
        <v>4157.1000000000004</v>
      </c>
      <c r="I248" s="452">
        <f>SUM(I249)</f>
        <v>2357.1</v>
      </c>
      <c r="J248" s="452"/>
      <c r="K248" s="452"/>
      <c r="L248" s="451"/>
      <c r="M248" s="451"/>
      <c r="N248" s="451">
        <v>100</v>
      </c>
      <c r="O248" s="456">
        <f t="shared" si="227"/>
        <v>56.700584542108679</v>
      </c>
      <c r="P248" s="197" t="s">
        <v>43</v>
      </c>
      <c r="Q248" s="121" t="s">
        <v>27</v>
      </c>
      <c r="R248" s="121" t="s">
        <v>27</v>
      </c>
      <c r="S248" s="28">
        <v>100</v>
      </c>
    </row>
    <row r="249" spans="1:19" s="216" customFormat="1" ht="78" customHeight="1" x14ac:dyDescent="0.25">
      <c r="A249" s="113"/>
      <c r="B249" s="123" t="s">
        <v>295</v>
      </c>
      <c r="C249" s="123"/>
      <c r="D249" s="119">
        <f t="shared" ref="D249" si="267">F249+H249+J249</f>
        <v>4157.1000000000004</v>
      </c>
      <c r="E249" s="119">
        <f t="shared" ref="E249" si="268">G249+I249+K249</f>
        <v>2357.1</v>
      </c>
      <c r="F249" s="119"/>
      <c r="G249" s="119"/>
      <c r="H249" s="119">
        <v>4157.1000000000004</v>
      </c>
      <c r="I249" s="119">
        <v>2357.1</v>
      </c>
      <c r="J249" s="119"/>
      <c r="K249" s="119"/>
      <c r="L249" s="128"/>
      <c r="M249" s="128"/>
      <c r="N249" s="128">
        <v>100</v>
      </c>
      <c r="O249" s="454">
        <f t="shared" ref="O249" si="269">E249/D249*100</f>
        <v>56.700584542108679</v>
      </c>
      <c r="P249" s="123" t="s">
        <v>43</v>
      </c>
      <c r="Q249" s="455" t="s">
        <v>27</v>
      </c>
      <c r="R249" s="455" t="s">
        <v>27</v>
      </c>
      <c r="S249" s="48">
        <v>100</v>
      </c>
    </row>
    <row r="250" spans="1:19" ht="63.75" x14ac:dyDescent="0.25">
      <c r="A250" s="113"/>
      <c r="B250" s="383" t="s">
        <v>296</v>
      </c>
      <c r="C250" s="197"/>
      <c r="D250" s="386"/>
      <c r="E250" s="386"/>
      <c r="F250" s="386"/>
      <c r="G250" s="386"/>
      <c r="H250" s="386"/>
      <c r="I250" s="386"/>
      <c r="J250" s="386"/>
      <c r="K250" s="386"/>
      <c r="L250" s="385"/>
      <c r="M250" s="385"/>
      <c r="N250" s="385">
        <v>100</v>
      </c>
      <c r="O250" s="387" t="e">
        <f t="shared" ref="O250:O252" si="270">E250/D250*100</f>
        <v>#DIV/0!</v>
      </c>
      <c r="P250" s="197" t="s">
        <v>43</v>
      </c>
      <c r="Q250" s="121" t="s">
        <v>27</v>
      </c>
      <c r="R250" s="121" t="s">
        <v>27</v>
      </c>
      <c r="S250" s="28">
        <v>100</v>
      </c>
    </row>
    <row r="251" spans="1:19" s="216" customFormat="1" ht="51" x14ac:dyDescent="0.25">
      <c r="A251" s="113"/>
      <c r="B251" s="458" t="s">
        <v>297</v>
      </c>
      <c r="C251" s="197"/>
      <c r="D251" s="452">
        <f t="shared" ref="D251" si="271">F251+H251+J251</f>
        <v>93.7</v>
      </c>
      <c r="E251" s="452">
        <f t="shared" ref="E251" si="272">G251+I251+K251</f>
        <v>93.7</v>
      </c>
      <c r="F251" s="452">
        <f>SUM(F252)</f>
        <v>93.7</v>
      </c>
      <c r="G251" s="452">
        <f>SUM(G252)</f>
        <v>93.7</v>
      </c>
      <c r="H251" s="452"/>
      <c r="I251" s="452"/>
      <c r="J251" s="452"/>
      <c r="K251" s="452"/>
      <c r="L251" s="451"/>
      <c r="M251" s="451"/>
      <c r="N251" s="451">
        <v>100</v>
      </c>
      <c r="O251" s="456">
        <f t="shared" si="270"/>
        <v>100</v>
      </c>
      <c r="P251" s="197" t="s">
        <v>43</v>
      </c>
      <c r="Q251" s="121" t="s">
        <v>27</v>
      </c>
      <c r="R251" s="121" t="s">
        <v>27</v>
      </c>
      <c r="S251" s="28">
        <v>100</v>
      </c>
    </row>
    <row r="252" spans="1:19" s="216" customFormat="1" ht="127.5" x14ac:dyDescent="0.25">
      <c r="A252" s="113"/>
      <c r="B252" s="123" t="s">
        <v>298</v>
      </c>
      <c r="C252" s="123"/>
      <c r="D252" s="119">
        <f t="shared" ref="D252" si="273">F252+H252+J252</f>
        <v>93.7</v>
      </c>
      <c r="E252" s="119">
        <f t="shared" ref="E252" si="274">G252+I252+K252</f>
        <v>93.7</v>
      </c>
      <c r="F252" s="119">
        <v>93.7</v>
      </c>
      <c r="G252" s="119">
        <v>93.7</v>
      </c>
      <c r="H252" s="119"/>
      <c r="I252" s="119"/>
      <c r="J252" s="119"/>
      <c r="K252" s="119"/>
      <c r="L252" s="128"/>
      <c r="M252" s="128"/>
      <c r="N252" s="128">
        <v>100</v>
      </c>
      <c r="O252" s="454">
        <f t="shared" si="270"/>
        <v>100</v>
      </c>
      <c r="P252" s="123"/>
      <c r="Q252" s="455"/>
      <c r="R252" s="455"/>
      <c r="S252" s="48"/>
    </row>
    <row r="253" spans="1:19" ht="38.25" x14ac:dyDescent="0.25">
      <c r="A253" s="113"/>
      <c r="B253" s="177" t="s">
        <v>299</v>
      </c>
      <c r="C253" s="197"/>
      <c r="D253" s="178">
        <f t="shared" si="252"/>
        <v>403.59999999999997</v>
      </c>
      <c r="E253" s="178">
        <f t="shared" si="264"/>
        <v>403.59999999999997</v>
      </c>
      <c r="F253" s="452">
        <f t="shared" ref="F253:K253" si="275">SUM(F254)</f>
        <v>311.2</v>
      </c>
      <c r="G253" s="452">
        <f t="shared" si="275"/>
        <v>311.2</v>
      </c>
      <c r="H253" s="452">
        <f t="shared" si="275"/>
        <v>6.4</v>
      </c>
      <c r="I253" s="452">
        <f t="shared" si="275"/>
        <v>6.4</v>
      </c>
      <c r="J253" s="452">
        <f t="shared" si="275"/>
        <v>86</v>
      </c>
      <c r="K253" s="452">
        <f t="shared" si="275"/>
        <v>86</v>
      </c>
      <c r="L253" s="180"/>
      <c r="M253" s="180"/>
      <c r="N253" s="180">
        <v>100</v>
      </c>
      <c r="O253" s="181">
        <f t="shared" si="227"/>
        <v>100</v>
      </c>
      <c r="P253" s="197" t="s">
        <v>43</v>
      </c>
      <c r="Q253" s="121" t="s">
        <v>27</v>
      </c>
      <c r="R253" s="121" t="s">
        <v>27</v>
      </c>
      <c r="S253" s="28">
        <v>100</v>
      </c>
    </row>
    <row r="254" spans="1:19" s="216" customFormat="1" ht="61.5" customHeight="1" x14ac:dyDescent="0.25">
      <c r="A254" s="113"/>
      <c r="B254" s="123" t="s">
        <v>300</v>
      </c>
      <c r="C254" s="123"/>
      <c r="D254" s="119">
        <f t="shared" si="252"/>
        <v>403.59999999999997</v>
      </c>
      <c r="E254" s="119">
        <f t="shared" si="264"/>
        <v>403.59999999999997</v>
      </c>
      <c r="F254" s="119">
        <v>311.2</v>
      </c>
      <c r="G254" s="119">
        <v>311.2</v>
      </c>
      <c r="H254" s="119">
        <v>6.4</v>
      </c>
      <c r="I254" s="119">
        <v>6.4</v>
      </c>
      <c r="J254" s="119">
        <v>86</v>
      </c>
      <c r="K254" s="119">
        <v>86</v>
      </c>
      <c r="L254" s="128"/>
      <c r="M254" s="128"/>
      <c r="N254" s="128">
        <v>100</v>
      </c>
      <c r="O254" s="454">
        <f t="shared" si="227"/>
        <v>100</v>
      </c>
      <c r="P254" s="123"/>
      <c r="Q254" s="455"/>
      <c r="R254" s="455"/>
      <c r="S254" s="48"/>
    </row>
    <row r="255" spans="1:19" ht="63.75" x14ac:dyDescent="0.25">
      <c r="A255" s="113"/>
      <c r="B255" s="458" t="s">
        <v>301</v>
      </c>
      <c r="C255" s="197"/>
      <c r="D255" s="452">
        <f t="shared" ref="D255:D256" si="276">F255+H255+J255</f>
        <v>46916</v>
      </c>
      <c r="E255" s="452">
        <f t="shared" ref="E255:E256" si="277">G255+I255+K255</f>
        <v>46916</v>
      </c>
      <c r="F255" s="452">
        <f t="shared" ref="F255:K255" si="278">SUM(F256)</f>
        <v>0</v>
      </c>
      <c r="G255" s="452">
        <f t="shared" si="278"/>
        <v>0</v>
      </c>
      <c r="H255" s="452">
        <f t="shared" si="278"/>
        <v>22964</v>
      </c>
      <c r="I255" s="452">
        <f t="shared" si="278"/>
        <v>22964</v>
      </c>
      <c r="J255" s="452">
        <f t="shared" si="278"/>
        <v>23952</v>
      </c>
      <c r="K255" s="452">
        <f t="shared" si="278"/>
        <v>23952</v>
      </c>
      <c r="L255" s="451"/>
      <c r="M255" s="451"/>
      <c r="N255" s="451">
        <v>100</v>
      </c>
      <c r="O255" s="456">
        <f t="shared" ref="O255:O256" si="279">E255/D255*100</f>
        <v>100</v>
      </c>
      <c r="P255" s="197" t="s">
        <v>43</v>
      </c>
      <c r="Q255" s="121" t="s">
        <v>27</v>
      </c>
      <c r="R255" s="121" t="s">
        <v>27</v>
      </c>
      <c r="S255" s="28">
        <v>100</v>
      </c>
    </row>
    <row r="256" spans="1:19" s="216" customFormat="1" ht="67.5" customHeight="1" x14ac:dyDescent="0.25">
      <c r="A256" s="113"/>
      <c r="B256" s="123" t="s">
        <v>302</v>
      </c>
      <c r="C256" s="123"/>
      <c r="D256" s="119">
        <f t="shared" si="276"/>
        <v>46916</v>
      </c>
      <c r="E256" s="119">
        <f t="shared" si="277"/>
        <v>46916</v>
      </c>
      <c r="F256" s="119"/>
      <c r="G256" s="119"/>
      <c r="H256" s="119">
        <v>22964</v>
      </c>
      <c r="I256" s="119">
        <v>22964</v>
      </c>
      <c r="J256" s="119">
        <v>23952</v>
      </c>
      <c r="K256" s="119">
        <v>23952</v>
      </c>
      <c r="L256" s="128"/>
      <c r="M256" s="128"/>
      <c r="N256" s="128">
        <v>100</v>
      </c>
      <c r="O256" s="454">
        <f t="shared" si="279"/>
        <v>100</v>
      </c>
      <c r="P256" s="123"/>
      <c r="Q256" s="455"/>
      <c r="R256" s="455"/>
      <c r="S256" s="48"/>
    </row>
    <row r="257" spans="1:21" ht="63.75" x14ac:dyDescent="0.25">
      <c r="A257" s="113"/>
      <c r="B257" s="458" t="s">
        <v>303</v>
      </c>
      <c r="C257" s="197"/>
      <c r="D257" s="452">
        <f t="shared" ref="D257:D258" si="280">F257+H257+J257</f>
        <v>34667.1</v>
      </c>
      <c r="E257" s="452">
        <f t="shared" ref="E257:E258" si="281">G257+I257+K257</f>
        <v>13939</v>
      </c>
      <c r="F257" s="452">
        <f t="shared" ref="F257:K257" si="282">SUM(F258)</f>
        <v>0</v>
      </c>
      <c r="G257" s="452">
        <f t="shared" si="282"/>
        <v>0</v>
      </c>
      <c r="H257" s="452">
        <f t="shared" si="282"/>
        <v>34667.1</v>
      </c>
      <c r="I257" s="452">
        <f t="shared" si="282"/>
        <v>13939</v>
      </c>
      <c r="J257" s="452">
        <f t="shared" si="282"/>
        <v>0</v>
      </c>
      <c r="K257" s="452">
        <f t="shared" si="282"/>
        <v>0</v>
      </c>
      <c r="L257" s="451"/>
      <c r="M257" s="451"/>
      <c r="N257" s="451">
        <v>100</v>
      </c>
      <c r="O257" s="456">
        <f t="shared" ref="O257:O258" si="283">E257/D257*100</f>
        <v>40.208151244263298</v>
      </c>
      <c r="P257" s="197" t="s">
        <v>43</v>
      </c>
      <c r="Q257" s="121" t="s">
        <v>27</v>
      </c>
      <c r="R257" s="121" t="s">
        <v>27</v>
      </c>
      <c r="S257" s="28">
        <v>100</v>
      </c>
    </row>
    <row r="258" spans="1:21" s="216" customFormat="1" ht="81.75" customHeight="1" x14ac:dyDescent="0.25">
      <c r="A258" s="113"/>
      <c r="B258" s="123" t="s">
        <v>304</v>
      </c>
      <c r="C258" s="123"/>
      <c r="D258" s="119">
        <f t="shared" si="280"/>
        <v>34667.1</v>
      </c>
      <c r="E258" s="119">
        <f t="shared" si="281"/>
        <v>13939</v>
      </c>
      <c r="F258" s="119"/>
      <c r="G258" s="119"/>
      <c r="H258" s="119">
        <v>34667.1</v>
      </c>
      <c r="I258" s="119">
        <v>13939</v>
      </c>
      <c r="J258" s="119"/>
      <c r="K258" s="119"/>
      <c r="L258" s="128"/>
      <c r="M258" s="128"/>
      <c r="N258" s="128">
        <v>100</v>
      </c>
      <c r="O258" s="454">
        <f t="shared" si="283"/>
        <v>40.208151244263298</v>
      </c>
      <c r="P258" s="123"/>
      <c r="Q258" s="455"/>
      <c r="R258" s="455"/>
      <c r="S258" s="48"/>
    </row>
    <row r="259" spans="1:21" ht="178.5" x14ac:dyDescent="0.25">
      <c r="A259" s="135"/>
      <c r="B259" s="89" t="s">
        <v>241</v>
      </c>
      <c r="C259" s="90"/>
      <c r="D259" s="166">
        <f t="shared" si="252"/>
        <v>7256.2</v>
      </c>
      <c r="E259" s="166">
        <f t="shared" si="264"/>
        <v>7256.2</v>
      </c>
      <c r="F259" s="166"/>
      <c r="G259" s="166"/>
      <c r="H259" s="166">
        <f>H260</f>
        <v>0</v>
      </c>
      <c r="I259" s="166">
        <f>I260</f>
        <v>0</v>
      </c>
      <c r="J259" s="166">
        <f>J260</f>
        <v>7256.2</v>
      </c>
      <c r="K259" s="166">
        <f>K260</f>
        <v>7256.2</v>
      </c>
      <c r="L259" s="194"/>
      <c r="M259" s="194"/>
      <c r="N259" s="194">
        <v>100</v>
      </c>
      <c r="O259" s="166">
        <v>100</v>
      </c>
      <c r="P259" s="90" t="s">
        <v>340</v>
      </c>
      <c r="Q259" s="202" t="s">
        <v>27</v>
      </c>
      <c r="R259" s="202" t="s">
        <v>27</v>
      </c>
      <c r="S259" s="69">
        <v>100</v>
      </c>
    </row>
    <row r="260" spans="1:21" ht="94.5" customHeight="1" x14ac:dyDescent="0.25">
      <c r="A260" s="113"/>
      <c r="B260" s="177" t="s">
        <v>194</v>
      </c>
      <c r="C260" s="197"/>
      <c r="D260" s="178">
        <f t="shared" si="252"/>
        <v>7256.2</v>
      </c>
      <c r="E260" s="178">
        <f t="shared" si="264"/>
        <v>7256.2</v>
      </c>
      <c r="F260" s="178"/>
      <c r="G260" s="178"/>
      <c r="H260" s="178">
        <v>0</v>
      </c>
      <c r="I260" s="178">
        <v>0</v>
      </c>
      <c r="J260" s="452">
        <f>SUM(J261)</f>
        <v>7256.2</v>
      </c>
      <c r="K260" s="452">
        <f>SUM(K261)</f>
        <v>7256.2</v>
      </c>
      <c r="L260" s="180"/>
      <c r="M260" s="180"/>
      <c r="N260" s="180">
        <v>100</v>
      </c>
      <c r="O260" s="178">
        <v>100</v>
      </c>
      <c r="P260" s="197" t="s">
        <v>341</v>
      </c>
      <c r="Q260" s="121" t="s">
        <v>27</v>
      </c>
      <c r="R260" s="121" t="s">
        <v>27</v>
      </c>
      <c r="S260" s="28">
        <v>100</v>
      </c>
    </row>
    <row r="261" spans="1:21" s="216" customFormat="1" ht="104.25" customHeight="1" x14ac:dyDescent="0.25">
      <c r="A261" s="307"/>
      <c r="B261" s="146" t="s">
        <v>305</v>
      </c>
      <c r="C261" s="146"/>
      <c r="D261" s="119">
        <f t="shared" si="252"/>
        <v>7256.2</v>
      </c>
      <c r="E261" s="119">
        <f t="shared" si="264"/>
        <v>7256.2</v>
      </c>
      <c r="F261" s="155"/>
      <c r="G261" s="155"/>
      <c r="H261" s="155"/>
      <c r="I261" s="155"/>
      <c r="J261" s="119">
        <v>7256.2</v>
      </c>
      <c r="K261" s="119">
        <v>7256.2</v>
      </c>
      <c r="L261" s="158"/>
      <c r="M261" s="158"/>
      <c r="N261" s="158"/>
      <c r="O261" s="155"/>
      <c r="P261" s="123" t="s">
        <v>343</v>
      </c>
      <c r="Q261" s="466" t="s">
        <v>342</v>
      </c>
      <c r="R261" s="466" t="s">
        <v>342</v>
      </c>
      <c r="S261" s="48">
        <v>100</v>
      </c>
    </row>
    <row r="262" spans="1:21" ht="77.25" customHeight="1" x14ac:dyDescent="0.25">
      <c r="A262" s="294" t="s">
        <v>195</v>
      </c>
      <c r="B262" s="171" t="s">
        <v>157</v>
      </c>
      <c r="C262" s="173" t="s">
        <v>222</v>
      </c>
      <c r="D262" s="169">
        <f t="shared" si="252"/>
        <v>0</v>
      </c>
      <c r="E262" s="169">
        <f>G262+I262+K262</f>
        <v>0</v>
      </c>
      <c r="F262" s="169">
        <f t="shared" ref="F262:M262" si="284">F266</f>
        <v>0</v>
      </c>
      <c r="G262" s="209">
        <f t="shared" si="284"/>
        <v>0</v>
      </c>
      <c r="H262" s="169">
        <f t="shared" si="284"/>
        <v>0</v>
      </c>
      <c r="I262" s="169">
        <f t="shared" si="284"/>
        <v>0</v>
      </c>
      <c r="J262" s="169">
        <f t="shared" si="284"/>
        <v>0</v>
      </c>
      <c r="K262" s="209">
        <f t="shared" si="284"/>
        <v>0</v>
      </c>
      <c r="L262" s="169">
        <f t="shared" si="284"/>
        <v>0</v>
      </c>
      <c r="M262" s="209">
        <f t="shared" si="284"/>
        <v>0</v>
      </c>
      <c r="N262" s="190">
        <v>100</v>
      </c>
      <c r="O262" s="209">
        <v>100</v>
      </c>
      <c r="P262" s="30" t="s">
        <v>150</v>
      </c>
      <c r="Q262" s="366">
        <v>20</v>
      </c>
      <c r="R262" s="366">
        <v>20</v>
      </c>
      <c r="S262" s="32">
        <f>R262/Q262*100</f>
        <v>100</v>
      </c>
    </row>
    <row r="263" spans="1:21" ht="67.5" customHeight="1" x14ac:dyDescent="0.25">
      <c r="A263" s="278"/>
      <c r="B263" s="172"/>
      <c r="C263" s="174"/>
      <c r="D263" s="257"/>
      <c r="E263" s="240"/>
      <c r="F263" s="240"/>
      <c r="G263" s="240"/>
      <c r="H263" s="240"/>
      <c r="I263" s="240"/>
      <c r="J263" s="240"/>
      <c r="K263" s="300"/>
      <c r="L263" s="242"/>
      <c r="M263" s="242"/>
      <c r="N263" s="242"/>
      <c r="O263" s="300"/>
      <c r="P263" s="30" t="s">
        <v>151</v>
      </c>
      <c r="Q263" s="366">
        <v>15</v>
      </c>
      <c r="R263" s="366">
        <v>15</v>
      </c>
      <c r="S263" s="32">
        <f t="shared" ref="S263:S265" si="285">R263/Q263*100</f>
        <v>100</v>
      </c>
    </row>
    <row r="264" spans="1:21" ht="66" customHeight="1" x14ac:dyDescent="0.25">
      <c r="A264" s="278"/>
      <c r="B264" s="172"/>
      <c r="C264" s="174"/>
      <c r="D264" s="257"/>
      <c r="E264" s="240"/>
      <c r="F264" s="240"/>
      <c r="G264" s="240"/>
      <c r="H264" s="240"/>
      <c r="I264" s="240"/>
      <c r="J264" s="240"/>
      <c r="K264" s="300"/>
      <c r="L264" s="242"/>
      <c r="M264" s="242"/>
      <c r="N264" s="242"/>
      <c r="O264" s="300"/>
      <c r="P264" s="30" t="s">
        <v>152</v>
      </c>
      <c r="Q264" s="366">
        <v>20</v>
      </c>
      <c r="R264" s="366">
        <v>20</v>
      </c>
      <c r="S264" s="32">
        <f t="shared" si="285"/>
        <v>100</v>
      </c>
    </row>
    <row r="265" spans="1:21" ht="48" customHeight="1" x14ac:dyDescent="0.25">
      <c r="A265" s="282"/>
      <c r="B265" s="172"/>
      <c r="C265" s="174"/>
      <c r="D265" s="312"/>
      <c r="E265" s="240"/>
      <c r="F265" s="240"/>
      <c r="G265" s="240"/>
      <c r="H265" s="240"/>
      <c r="I265" s="240"/>
      <c r="J265" s="240"/>
      <c r="K265" s="300"/>
      <c r="L265" s="242"/>
      <c r="M265" s="242"/>
      <c r="N265" s="242"/>
      <c r="O265" s="300"/>
      <c r="P265" s="30" t="s">
        <v>153</v>
      </c>
      <c r="Q265" s="366">
        <v>25</v>
      </c>
      <c r="R265" s="366">
        <v>25</v>
      </c>
      <c r="S265" s="32">
        <f t="shared" si="285"/>
        <v>100</v>
      </c>
    </row>
    <row r="266" spans="1:21" ht="54.75" customHeight="1" x14ac:dyDescent="0.25">
      <c r="A266" s="113"/>
      <c r="B266" s="89" t="s">
        <v>41</v>
      </c>
      <c r="C266" s="90"/>
      <c r="D266" s="166">
        <f>F266+H266+J266</f>
        <v>0</v>
      </c>
      <c r="E266" s="166">
        <f t="shared" ref="E266" si="286">G266+I266+K266</f>
        <v>0</v>
      </c>
      <c r="F266" s="166"/>
      <c r="G266" s="166"/>
      <c r="H266" s="166">
        <f>H267</f>
        <v>0</v>
      </c>
      <c r="I266" s="166">
        <f>I267</f>
        <v>0</v>
      </c>
      <c r="J266" s="166">
        <f>J267</f>
        <v>0</v>
      </c>
      <c r="K266" s="166">
        <f>K267</f>
        <v>0</v>
      </c>
      <c r="L266" s="194"/>
      <c r="M266" s="194"/>
      <c r="N266" s="194">
        <v>100</v>
      </c>
      <c r="O266" s="166">
        <v>100</v>
      </c>
      <c r="P266" s="90"/>
      <c r="Q266" s="97"/>
      <c r="R266" s="97"/>
      <c r="S266" s="69"/>
    </row>
    <row r="267" spans="1:21" ht="70.5" customHeight="1" x14ac:dyDescent="0.25">
      <c r="A267" s="113"/>
      <c r="B267" s="177" t="s">
        <v>196</v>
      </c>
      <c r="C267" s="121"/>
      <c r="D267" s="178">
        <f>F267+H267+J267</f>
        <v>0</v>
      </c>
      <c r="E267" s="178">
        <f t="shared" ref="E267" si="287">G267+I267+K267</f>
        <v>0</v>
      </c>
      <c r="F267" s="180"/>
      <c r="G267" s="180"/>
      <c r="H267" s="180"/>
      <c r="I267" s="180"/>
      <c r="J267" s="178">
        <f>J268</f>
        <v>0</v>
      </c>
      <c r="K267" s="386">
        <f>K268</f>
        <v>0</v>
      </c>
      <c r="L267" s="180"/>
      <c r="M267" s="180"/>
      <c r="N267" s="180">
        <v>100</v>
      </c>
      <c r="O267" s="178">
        <v>100</v>
      </c>
      <c r="P267" s="197" t="s">
        <v>154</v>
      </c>
      <c r="Q267" s="313">
        <v>25</v>
      </c>
      <c r="R267" s="313">
        <v>25</v>
      </c>
      <c r="S267" s="28">
        <f t="shared" ref="S267:S268" si="288">R267/Q267*100</f>
        <v>100</v>
      </c>
    </row>
    <row r="268" spans="1:21" ht="225" customHeight="1" x14ac:dyDescent="0.25">
      <c r="A268" s="113"/>
      <c r="B268" s="123" t="s">
        <v>197</v>
      </c>
      <c r="C268" s="18"/>
      <c r="D268" s="119">
        <f>F268+H268+J268</f>
        <v>0</v>
      </c>
      <c r="E268" s="119">
        <f t="shared" ref="E268" si="289">G268+I268+K268</f>
        <v>0</v>
      </c>
      <c r="F268" s="128"/>
      <c r="G268" s="128"/>
      <c r="H268" s="128"/>
      <c r="I268" s="128"/>
      <c r="J268" s="119">
        <v>0</v>
      </c>
      <c r="K268" s="119">
        <v>0</v>
      </c>
      <c r="L268" s="128"/>
      <c r="M268" s="128"/>
      <c r="N268" s="128">
        <v>100</v>
      </c>
      <c r="O268" s="119">
        <v>100</v>
      </c>
      <c r="P268" s="123" t="s">
        <v>155</v>
      </c>
      <c r="Q268" s="365">
        <v>20</v>
      </c>
      <c r="R268" s="365">
        <v>20</v>
      </c>
      <c r="S268" s="48">
        <f t="shared" si="288"/>
        <v>100</v>
      </c>
    </row>
    <row r="269" spans="1:21" ht="127.5" customHeight="1" x14ac:dyDescent="0.25">
      <c r="A269" s="308" t="s">
        <v>198</v>
      </c>
      <c r="B269" s="49" t="s">
        <v>143</v>
      </c>
      <c r="C269" s="50" t="s">
        <v>222</v>
      </c>
      <c r="D269" s="182">
        <f t="shared" ref="D269:D278" si="290">F269+H269+J269+L269</f>
        <v>59805.4</v>
      </c>
      <c r="E269" s="183">
        <f t="shared" ref="E269:M270" si="291">E270</f>
        <v>59805.4</v>
      </c>
      <c r="F269" s="183">
        <f t="shared" si="291"/>
        <v>0</v>
      </c>
      <c r="G269" s="183">
        <f t="shared" si="291"/>
        <v>0</v>
      </c>
      <c r="H269" s="183">
        <f t="shared" si="291"/>
        <v>53371.1</v>
      </c>
      <c r="I269" s="183">
        <f t="shared" si="291"/>
        <v>53371.1</v>
      </c>
      <c r="J269" s="183">
        <f t="shared" si="291"/>
        <v>6434.3</v>
      </c>
      <c r="K269" s="183">
        <f t="shared" si="291"/>
        <v>6434.3</v>
      </c>
      <c r="L269" s="198">
        <f t="shared" si="291"/>
        <v>0</v>
      </c>
      <c r="M269" s="198">
        <f t="shared" si="291"/>
        <v>0</v>
      </c>
      <c r="N269" s="203">
        <v>100</v>
      </c>
      <c r="O269" s="258">
        <v>100</v>
      </c>
      <c r="P269" s="30" t="s">
        <v>346</v>
      </c>
      <c r="Q269" s="31">
        <v>5.93</v>
      </c>
      <c r="R269" s="31">
        <v>5.93</v>
      </c>
      <c r="S269" s="32">
        <f>R269/Q269*100</f>
        <v>100</v>
      </c>
    </row>
    <row r="270" spans="1:21" ht="141" customHeight="1" x14ac:dyDescent="0.25">
      <c r="A270" s="103"/>
      <c r="B270" s="315" t="s">
        <v>202</v>
      </c>
      <c r="C270" s="210"/>
      <c r="D270" s="166">
        <f t="shared" si="290"/>
        <v>59805.4</v>
      </c>
      <c r="E270" s="166">
        <f t="shared" ref="E270:E278" si="292">G270+I270+K270+M270</f>
        <v>59805.4</v>
      </c>
      <c r="F270" s="316">
        <f t="shared" si="291"/>
        <v>0</v>
      </c>
      <c r="G270" s="316">
        <f t="shared" si="291"/>
        <v>0</v>
      </c>
      <c r="H270" s="316">
        <f t="shared" si="291"/>
        <v>53371.1</v>
      </c>
      <c r="I270" s="316">
        <f t="shared" si="291"/>
        <v>53371.1</v>
      </c>
      <c r="J270" s="316">
        <f t="shared" si="291"/>
        <v>6434.3</v>
      </c>
      <c r="K270" s="316">
        <f t="shared" si="291"/>
        <v>6434.3</v>
      </c>
      <c r="L270" s="317">
        <f t="shared" si="291"/>
        <v>0</v>
      </c>
      <c r="M270" s="317">
        <f t="shared" si="291"/>
        <v>0</v>
      </c>
      <c r="N270" s="318">
        <v>100</v>
      </c>
      <c r="O270" s="166">
        <v>100</v>
      </c>
      <c r="P270" s="90" t="s">
        <v>348</v>
      </c>
      <c r="Q270" s="202">
        <v>47.5</v>
      </c>
      <c r="R270" s="202">
        <v>47.5</v>
      </c>
      <c r="S270" s="69">
        <f>R270/Q270*100</f>
        <v>100</v>
      </c>
    </row>
    <row r="271" spans="1:21" ht="72.75" customHeight="1" x14ac:dyDescent="0.25">
      <c r="A271" s="103"/>
      <c r="B271" s="177" t="s">
        <v>146</v>
      </c>
      <c r="C271" s="197"/>
      <c r="D271" s="178">
        <f t="shared" si="290"/>
        <v>59805.4</v>
      </c>
      <c r="E271" s="178">
        <f t="shared" si="292"/>
        <v>59805.4</v>
      </c>
      <c r="F271" s="452">
        <f t="shared" ref="F271:M271" si="293">SUM(F272:F274)</f>
        <v>0</v>
      </c>
      <c r="G271" s="452">
        <f t="shared" si="293"/>
        <v>0</v>
      </c>
      <c r="H271" s="452">
        <f t="shared" si="293"/>
        <v>53371.1</v>
      </c>
      <c r="I271" s="452">
        <f t="shared" si="293"/>
        <v>53371.1</v>
      </c>
      <c r="J271" s="178">
        <f t="shared" si="293"/>
        <v>6434.3</v>
      </c>
      <c r="K271" s="452">
        <f t="shared" si="293"/>
        <v>6434.3</v>
      </c>
      <c r="L271" s="452">
        <f t="shared" si="293"/>
        <v>0</v>
      </c>
      <c r="M271" s="452">
        <f t="shared" si="293"/>
        <v>0</v>
      </c>
      <c r="N271" s="180">
        <v>100</v>
      </c>
      <c r="O271" s="178">
        <f t="shared" ref="O271" si="294">E271/D269*100</f>
        <v>100</v>
      </c>
      <c r="P271" s="197"/>
      <c r="Q271" s="121"/>
      <c r="R271" s="121"/>
      <c r="S271" s="28"/>
      <c r="T271" s="109"/>
      <c r="U271" s="109"/>
    </row>
    <row r="272" spans="1:21" ht="185.25" customHeight="1" x14ac:dyDescent="0.25">
      <c r="A272" s="103"/>
      <c r="B272" s="123" t="s">
        <v>145</v>
      </c>
      <c r="C272" s="123"/>
      <c r="D272" s="119">
        <f t="shared" si="290"/>
        <v>0</v>
      </c>
      <c r="E272" s="119">
        <f t="shared" si="292"/>
        <v>0</v>
      </c>
      <c r="F272" s="119"/>
      <c r="G272" s="119"/>
      <c r="H272" s="119"/>
      <c r="I272" s="119"/>
      <c r="J272" s="119">
        <v>0</v>
      </c>
      <c r="K272" s="119">
        <v>0</v>
      </c>
      <c r="L272" s="128"/>
      <c r="M272" s="128"/>
      <c r="N272" s="128">
        <v>100</v>
      </c>
      <c r="O272" s="119" t="e">
        <f t="shared" ref="O272:O276" si="295">E272/D272*100</f>
        <v>#DIV/0!</v>
      </c>
      <c r="P272" s="123"/>
      <c r="Q272" s="18"/>
      <c r="R272" s="18"/>
      <c r="S272" s="48"/>
    </row>
    <row r="273" spans="1:19" ht="171.75" customHeight="1" x14ac:dyDescent="0.25">
      <c r="A273" s="314"/>
      <c r="B273" s="123" t="s">
        <v>199</v>
      </c>
      <c r="C273" s="123"/>
      <c r="D273" s="119">
        <f t="shared" si="290"/>
        <v>5826.5</v>
      </c>
      <c r="E273" s="119">
        <f t="shared" si="292"/>
        <v>5826.5</v>
      </c>
      <c r="F273" s="119"/>
      <c r="G273" s="119"/>
      <c r="H273" s="119"/>
      <c r="I273" s="119"/>
      <c r="J273" s="119">
        <v>5826.5</v>
      </c>
      <c r="K273" s="119">
        <v>5826.5</v>
      </c>
      <c r="L273" s="128"/>
      <c r="M273" s="128"/>
      <c r="N273" s="128">
        <v>100</v>
      </c>
      <c r="O273" s="119">
        <f t="shared" si="295"/>
        <v>100</v>
      </c>
      <c r="P273" s="123" t="s">
        <v>347</v>
      </c>
      <c r="Q273" s="18">
        <v>120.05</v>
      </c>
      <c r="R273" s="18">
        <v>120.05</v>
      </c>
      <c r="S273" s="48">
        <v>100</v>
      </c>
    </row>
    <row r="274" spans="1:19" ht="171.75" customHeight="1" x14ac:dyDescent="0.25">
      <c r="A274" s="1"/>
      <c r="B274" s="108" t="s">
        <v>144</v>
      </c>
      <c r="C274" s="51"/>
      <c r="D274" s="119">
        <f t="shared" ref="D274" si="296">F274+H274+J274+L274</f>
        <v>53978.9</v>
      </c>
      <c r="E274" s="119">
        <f t="shared" ref="E274" si="297">G274+I274+K274+M274</f>
        <v>53978.9</v>
      </c>
      <c r="F274" s="119"/>
      <c r="G274" s="119"/>
      <c r="H274" s="119">
        <v>53371.1</v>
      </c>
      <c r="I274" s="119">
        <v>53371.1</v>
      </c>
      <c r="J274" s="119">
        <v>607.79999999999995</v>
      </c>
      <c r="K274" s="119">
        <v>607.79999999999995</v>
      </c>
      <c r="L274" s="56"/>
      <c r="M274" s="56"/>
      <c r="N274" s="128">
        <v>100</v>
      </c>
      <c r="O274" s="119">
        <f t="shared" si="295"/>
        <v>100</v>
      </c>
      <c r="P274" s="123"/>
      <c r="Q274" s="401"/>
      <c r="R274" s="401"/>
      <c r="S274" s="48"/>
    </row>
    <row r="275" spans="1:19" ht="105" customHeight="1" x14ac:dyDescent="0.25">
      <c r="A275" s="319">
        <v>13</v>
      </c>
      <c r="B275" s="105" t="s">
        <v>96</v>
      </c>
      <c r="C275" s="175" t="s">
        <v>213</v>
      </c>
      <c r="D275" s="320">
        <f t="shared" si="290"/>
        <v>807.8</v>
      </c>
      <c r="E275" s="320">
        <f t="shared" si="292"/>
        <v>807.8</v>
      </c>
      <c r="F275" s="193">
        <f t="shared" ref="F275:M276" si="298">F276</f>
        <v>0</v>
      </c>
      <c r="G275" s="193">
        <f t="shared" si="298"/>
        <v>0</v>
      </c>
      <c r="H275" s="193">
        <f t="shared" si="298"/>
        <v>807</v>
      </c>
      <c r="I275" s="193">
        <f t="shared" si="298"/>
        <v>807</v>
      </c>
      <c r="J275" s="193">
        <f t="shared" si="298"/>
        <v>0.8</v>
      </c>
      <c r="K275" s="193">
        <f t="shared" si="298"/>
        <v>0.8</v>
      </c>
      <c r="L275" s="193">
        <f t="shared" si="298"/>
        <v>0</v>
      </c>
      <c r="M275" s="193">
        <f t="shared" si="298"/>
        <v>0</v>
      </c>
      <c r="N275" s="138">
        <v>100</v>
      </c>
      <c r="O275" s="258">
        <f t="shared" si="295"/>
        <v>100</v>
      </c>
      <c r="P275" s="70" t="s">
        <v>349</v>
      </c>
      <c r="Q275" s="98">
        <v>240</v>
      </c>
      <c r="R275" s="98">
        <v>240</v>
      </c>
      <c r="S275" s="32">
        <v>100</v>
      </c>
    </row>
    <row r="276" spans="1:19" ht="87" customHeight="1" x14ac:dyDescent="0.25">
      <c r="A276" s="144"/>
      <c r="B276" s="67" t="s">
        <v>214</v>
      </c>
      <c r="C276" s="106"/>
      <c r="D276" s="207">
        <f t="shared" si="290"/>
        <v>807.8</v>
      </c>
      <c r="E276" s="207">
        <f t="shared" si="292"/>
        <v>807.8</v>
      </c>
      <c r="F276" s="207">
        <f t="shared" si="298"/>
        <v>0</v>
      </c>
      <c r="G276" s="207">
        <f t="shared" si="298"/>
        <v>0</v>
      </c>
      <c r="H276" s="207">
        <f t="shared" si="298"/>
        <v>807</v>
      </c>
      <c r="I276" s="207">
        <f t="shared" si="298"/>
        <v>807</v>
      </c>
      <c r="J276" s="207">
        <f t="shared" si="298"/>
        <v>0.8</v>
      </c>
      <c r="K276" s="207">
        <f t="shared" si="298"/>
        <v>0.8</v>
      </c>
      <c r="L276" s="207">
        <f t="shared" si="298"/>
        <v>0</v>
      </c>
      <c r="M276" s="207">
        <f t="shared" si="298"/>
        <v>0</v>
      </c>
      <c r="N276" s="202">
        <v>100</v>
      </c>
      <c r="O276" s="166">
        <f t="shared" si="295"/>
        <v>100</v>
      </c>
      <c r="P276" s="68" t="s">
        <v>350</v>
      </c>
      <c r="Q276" s="104">
        <v>850</v>
      </c>
      <c r="R276" s="104">
        <v>850</v>
      </c>
      <c r="S276" s="69">
        <v>100</v>
      </c>
    </row>
    <row r="277" spans="1:19" ht="108" customHeight="1" x14ac:dyDescent="0.25">
      <c r="A277" s="144"/>
      <c r="B277" s="208" t="s">
        <v>215</v>
      </c>
      <c r="C277" s="107"/>
      <c r="D277" s="213">
        <f t="shared" si="290"/>
        <v>807.8</v>
      </c>
      <c r="E277" s="213">
        <f t="shared" si="292"/>
        <v>807.8</v>
      </c>
      <c r="F277" s="213">
        <f t="shared" ref="F277:M277" si="299">F278+F279</f>
        <v>0</v>
      </c>
      <c r="G277" s="213">
        <f t="shared" si="299"/>
        <v>0</v>
      </c>
      <c r="H277" s="213">
        <f t="shared" si="299"/>
        <v>807</v>
      </c>
      <c r="I277" s="213">
        <f t="shared" si="299"/>
        <v>807</v>
      </c>
      <c r="J277" s="213">
        <f t="shared" si="299"/>
        <v>0.8</v>
      </c>
      <c r="K277" s="213">
        <f t="shared" si="299"/>
        <v>0.8</v>
      </c>
      <c r="L277" s="213">
        <f t="shared" si="299"/>
        <v>0</v>
      </c>
      <c r="M277" s="213">
        <f t="shared" si="299"/>
        <v>0</v>
      </c>
      <c r="N277" s="121">
        <v>100</v>
      </c>
      <c r="O277" s="181">
        <f t="shared" ref="O277:O278" si="300">E277/D275*100</f>
        <v>100</v>
      </c>
      <c r="P277" s="55" t="s">
        <v>101</v>
      </c>
      <c r="Q277" s="201">
        <v>3</v>
      </c>
      <c r="R277" s="201">
        <v>3</v>
      </c>
      <c r="S277" s="28">
        <f>R277/Q277*100</f>
        <v>100</v>
      </c>
    </row>
    <row r="278" spans="1:19" ht="306" x14ac:dyDescent="0.25">
      <c r="A278" s="144"/>
      <c r="B278" s="185" t="s">
        <v>200</v>
      </c>
      <c r="C278" s="186"/>
      <c r="D278" s="187">
        <f t="shared" si="290"/>
        <v>807.8</v>
      </c>
      <c r="E278" s="187">
        <f t="shared" si="292"/>
        <v>807.8</v>
      </c>
      <c r="F278" s="188"/>
      <c r="G278" s="188"/>
      <c r="H278" s="188">
        <v>807</v>
      </c>
      <c r="I278" s="188">
        <v>807</v>
      </c>
      <c r="J278" s="188">
        <v>0.8</v>
      </c>
      <c r="K278" s="188">
        <v>0.8</v>
      </c>
      <c r="L278" s="188"/>
      <c r="M278" s="188"/>
      <c r="N278" s="189">
        <v>100</v>
      </c>
      <c r="O278" s="187">
        <f t="shared" si="300"/>
        <v>100</v>
      </c>
      <c r="P278" s="19"/>
      <c r="Q278" s="189"/>
      <c r="R278" s="189"/>
      <c r="S278" s="130"/>
    </row>
    <row r="279" spans="1:19" s="216" customFormat="1" x14ac:dyDescent="0.25">
      <c r="A279" s="321"/>
      <c r="B279" s="322"/>
      <c r="C279" s="323"/>
      <c r="D279" s="296"/>
      <c r="E279" s="324"/>
      <c r="F279" s="324"/>
      <c r="G279" s="324"/>
      <c r="H279" s="324"/>
      <c r="I279" s="324"/>
      <c r="J279" s="324"/>
      <c r="K279" s="324"/>
      <c r="L279" s="324"/>
      <c r="M279" s="324"/>
      <c r="N279" s="324"/>
      <c r="O279" s="252"/>
      <c r="P279" s="323"/>
      <c r="Q279" s="325"/>
      <c r="R279" s="325"/>
      <c r="S279" s="326"/>
    </row>
    <row r="280" spans="1:19" s="216" customFormat="1" ht="77.25" customHeight="1" x14ac:dyDescent="0.25">
      <c r="A280" s="321"/>
      <c r="B280" s="327"/>
      <c r="C280" s="328"/>
      <c r="D280" s="296"/>
      <c r="E280" s="296"/>
      <c r="F280" s="296"/>
      <c r="G280" s="296"/>
      <c r="H280" s="296"/>
      <c r="I280" s="296"/>
      <c r="J280" s="296"/>
      <c r="K280" s="329"/>
      <c r="L280" s="330"/>
      <c r="M280" s="330"/>
      <c r="N280" s="330"/>
      <c r="O280" s="329"/>
      <c r="P280" s="323"/>
      <c r="Q280" s="331"/>
      <c r="R280" s="331"/>
      <c r="S280" s="326"/>
    </row>
    <row r="281" spans="1:19" s="216" customFormat="1" ht="67.5" customHeight="1" x14ac:dyDescent="0.25">
      <c r="A281" s="321"/>
      <c r="B281" s="327"/>
      <c r="C281" s="328"/>
      <c r="D281" s="296"/>
      <c r="E281" s="296"/>
      <c r="F281" s="296"/>
      <c r="G281" s="296"/>
      <c r="H281" s="296"/>
      <c r="I281" s="296"/>
      <c r="J281" s="296"/>
      <c r="K281" s="329"/>
      <c r="L281" s="330"/>
      <c r="M281" s="330"/>
      <c r="N281" s="330"/>
      <c r="O281" s="329"/>
      <c r="P281" s="323"/>
      <c r="Q281" s="331"/>
      <c r="R281" s="331"/>
      <c r="S281" s="326"/>
    </row>
    <row r="282" spans="1:19" s="216" customFormat="1" ht="66" customHeight="1" x14ac:dyDescent="0.25">
      <c r="A282" s="332"/>
      <c r="B282" s="327"/>
      <c r="C282" s="328"/>
      <c r="D282" s="252"/>
      <c r="E282" s="296"/>
      <c r="F282" s="296"/>
      <c r="G282" s="296"/>
      <c r="H282" s="296"/>
      <c r="I282" s="296"/>
      <c r="J282" s="296"/>
      <c r="K282" s="329"/>
      <c r="L282" s="330"/>
      <c r="M282" s="330"/>
      <c r="N282" s="330"/>
      <c r="O282" s="329"/>
      <c r="P282" s="323"/>
      <c r="Q282" s="331"/>
      <c r="R282" s="331"/>
      <c r="S282" s="326"/>
    </row>
    <row r="283" spans="1:19" s="216" customFormat="1" ht="48" customHeight="1" x14ac:dyDescent="0.25">
      <c r="A283" s="332"/>
      <c r="B283" s="327"/>
      <c r="C283" s="328"/>
      <c r="D283" s="324"/>
      <c r="E283" s="296"/>
      <c r="F283" s="296"/>
      <c r="G283" s="296"/>
      <c r="H283" s="296"/>
      <c r="I283" s="296"/>
      <c r="J283" s="296"/>
      <c r="K283" s="329"/>
      <c r="L283" s="330"/>
      <c r="M283" s="330"/>
      <c r="N283" s="330"/>
      <c r="O283" s="329"/>
      <c r="P283" s="323"/>
      <c r="Q283" s="331"/>
      <c r="R283" s="331"/>
      <c r="S283" s="326"/>
    </row>
    <row r="284" spans="1:19" s="216" customFormat="1" ht="80.25" customHeight="1" x14ac:dyDescent="0.25">
      <c r="A284" s="332"/>
      <c r="B284" s="322"/>
      <c r="C284" s="323"/>
      <c r="D284" s="324"/>
      <c r="E284" s="252"/>
      <c r="F284" s="252"/>
      <c r="G284" s="252"/>
      <c r="H284" s="252"/>
      <c r="I284" s="252"/>
      <c r="J284" s="252"/>
      <c r="K284" s="252"/>
      <c r="L284" s="324"/>
      <c r="M284" s="324"/>
      <c r="N284" s="324"/>
      <c r="O284" s="252"/>
      <c r="P284" s="323"/>
      <c r="Q284" s="331"/>
      <c r="R284" s="331"/>
      <c r="S284" s="326"/>
    </row>
    <row r="285" spans="1:19" ht="70.5" customHeight="1" x14ac:dyDescent="0.25">
      <c r="A285" s="332"/>
      <c r="B285" s="323"/>
      <c r="C285" s="325"/>
      <c r="D285" s="252"/>
      <c r="E285" s="324"/>
      <c r="F285" s="324"/>
      <c r="G285" s="324"/>
      <c r="H285" s="324"/>
      <c r="I285" s="324"/>
      <c r="J285" s="324"/>
      <c r="K285" s="324"/>
      <c r="L285" s="324"/>
      <c r="M285" s="324"/>
      <c r="N285" s="324"/>
      <c r="O285" s="252"/>
      <c r="P285" s="323"/>
      <c r="Q285" s="331"/>
      <c r="R285" s="331"/>
      <c r="S285" s="326"/>
    </row>
    <row r="286" spans="1:19" ht="106.5" customHeight="1" x14ac:dyDescent="0.25">
      <c r="A286" s="332"/>
      <c r="B286" s="323"/>
      <c r="C286" s="325"/>
      <c r="D286" s="324"/>
      <c r="E286" s="324"/>
      <c r="F286" s="324"/>
      <c r="G286" s="324"/>
      <c r="H286" s="324"/>
      <c r="I286" s="324"/>
      <c r="J286" s="324"/>
      <c r="K286" s="324"/>
      <c r="L286" s="324"/>
      <c r="M286" s="324"/>
      <c r="N286" s="324"/>
      <c r="O286" s="252"/>
      <c r="P286" s="323"/>
      <c r="Q286" s="331"/>
      <c r="R286" s="331"/>
      <c r="S286" s="326"/>
    </row>
    <row r="287" spans="1:19" ht="85.5" customHeight="1" x14ac:dyDescent="0.25">
      <c r="A287" s="332"/>
      <c r="B287" s="323"/>
      <c r="C287" s="325"/>
      <c r="D287" s="252"/>
      <c r="E287" s="252"/>
      <c r="F287" s="324"/>
      <c r="G287" s="324"/>
      <c r="H287" s="324"/>
      <c r="I287" s="324"/>
      <c r="J287" s="252"/>
      <c r="K287" s="252"/>
      <c r="L287" s="324"/>
      <c r="M287" s="324"/>
      <c r="N287" s="324"/>
      <c r="O287" s="252"/>
      <c r="P287" s="323"/>
      <c r="Q287" s="331"/>
      <c r="R287" s="331"/>
      <c r="S287" s="326"/>
    </row>
    <row r="288" spans="1:19" s="216" customFormat="1" ht="77.25" customHeight="1" x14ac:dyDescent="0.25">
      <c r="A288" s="332"/>
      <c r="B288" s="323"/>
      <c r="C288" s="325"/>
      <c r="D288" s="324"/>
      <c r="E288" s="324"/>
      <c r="F288" s="324"/>
      <c r="G288" s="324"/>
      <c r="H288" s="324"/>
      <c r="I288" s="324"/>
      <c r="J288" s="324"/>
      <c r="K288" s="324"/>
      <c r="L288" s="324"/>
      <c r="M288" s="324"/>
      <c r="N288" s="324"/>
      <c r="O288" s="252"/>
      <c r="P288" s="323"/>
      <c r="Q288" s="331"/>
      <c r="R288" s="331"/>
      <c r="S288" s="326"/>
    </row>
    <row r="289" spans="1:21" s="216" customFormat="1" ht="70.5" customHeight="1" x14ac:dyDescent="0.25">
      <c r="A289" s="333"/>
      <c r="B289" s="323"/>
      <c r="C289" s="325"/>
      <c r="D289" s="351"/>
      <c r="E289" s="252"/>
      <c r="F289" s="324"/>
      <c r="G289" s="324"/>
      <c r="H289" s="324"/>
      <c r="I289" s="324"/>
      <c r="J289" s="252"/>
      <c r="K289" s="252"/>
      <c r="L289" s="324"/>
      <c r="M289" s="324"/>
      <c r="N289" s="324"/>
      <c r="O289" s="252"/>
      <c r="P289" s="323"/>
      <c r="Q289" s="331"/>
      <c r="R289" s="331"/>
      <c r="S289" s="326"/>
    </row>
    <row r="290" spans="1:21" s="216" customFormat="1" ht="80.25" customHeight="1" x14ac:dyDescent="0.25">
      <c r="A290" s="352"/>
      <c r="B290" s="323"/>
      <c r="C290" s="325"/>
      <c r="D290" s="351"/>
      <c r="E290" s="324"/>
      <c r="F290" s="324"/>
      <c r="G290" s="324"/>
      <c r="H290" s="324"/>
      <c r="I290" s="324"/>
      <c r="J290" s="324"/>
      <c r="K290" s="324"/>
      <c r="L290" s="324"/>
      <c r="M290" s="324"/>
      <c r="N290" s="324"/>
      <c r="O290" s="252"/>
      <c r="P290" s="323"/>
      <c r="Q290" s="331"/>
      <c r="R290" s="331"/>
      <c r="S290" s="326"/>
    </row>
    <row r="291" spans="1:21" s="216" customFormat="1" ht="127.5" customHeight="1" x14ac:dyDescent="0.25">
      <c r="A291" s="352"/>
      <c r="B291" s="327"/>
      <c r="C291" s="328"/>
      <c r="D291" s="252"/>
      <c r="E291" s="351"/>
      <c r="F291" s="351"/>
      <c r="G291" s="351"/>
      <c r="H291" s="351"/>
      <c r="I291" s="351"/>
      <c r="J291" s="351"/>
      <c r="K291" s="351"/>
      <c r="L291" s="353"/>
      <c r="M291" s="353"/>
      <c r="N291" s="354"/>
      <c r="O291" s="355"/>
      <c r="P291" s="323"/>
      <c r="Q291" s="325"/>
      <c r="R291" s="325"/>
      <c r="S291" s="326"/>
    </row>
    <row r="292" spans="1:21" s="216" customFormat="1" ht="141" customHeight="1" x14ac:dyDescent="0.25">
      <c r="A292" s="352"/>
      <c r="B292" s="327"/>
      <c r="C292" s="328"/>
      <c r="D292" s="252"/>
      <c r="E292" s="351"/>
      <c r="F292" s="351"/>
      <c r="G292" s="351"/>
      <c r="H292" s="351"/>
      <c r="I292" s="351"/>
      <c r="J292" s="351"/>
      <c r="K292" s="351"/>
      <c r="L292" s="353"/>
      <c r="M292" s="353"/>
      <c r="N292" s="354"/>
      <c r="O292" s="252"/>
      <c r="P292" s="323"/>
      <c r="Q292" s="325"/>
      <c r="R292" s="325"/>
      <c r="S292" s="326"/>
    </row>
    <row r="293" spans="1:21" s="216" customFormat="1" ht="72.75" customHeight="1" x14ac:dyDescent="0.25">
      <c r="A293" s="352"/>
      <c r="B293" s="322"/>
      <c r="C293" s="323"/>
      <c r="D293" s="252"/>
      <c r="E293" s="252"/>
      <c r="F293" s="252"/>
      <c r="G293" s="252"/>
      <c r="H293" s="252"/>
      <c r="I293" s="252"/>
      <c r="J293" s="252"/>
      <c r="K293" s="252"/>
      <c r="L293" s="252"/>
      <c r="M293" s="252"/>
      <c r="N293" s="324"/>
      <c r="O293" s="252"/>
      <c r="P293" s="323"/>
      <c r="Q293" s="325"/>
      <c r="R293" s="325"/>
      <c r="S293" s="326"/>
      <c r="T293" s="356"/>
      <c r="U293" s="356"/>
    </row>
    <row r="294" spans="1:21" s="216" customFormat="1" ht="209.25" customHeight="1" x14ac:dyDescent="0.25">
      <c r="A294" s="352"/>
      <c r="B294" s="323"/>
      <c r="C294" s="323"/>
      <c r="D294" s="252"/>
      <c r="E294" s="252"/>
      <c r="F294" s="252"/>
      <c r="G294" s="252"/>
      <c r="H294" s="252"/>
      <c r="I294" s="252"/>
      <c r="J294" s="252"/>
      <c r="K294" s="252"/>
      <c r="L294" s="324"/>
      <c r="M294" s="324"/>
      <c r="N294" s="324"/>
      <c r="O294" s="252"/>
      <c r="P294" s="323"/>
      <c r="Q294" s="325"/>
      <c r="R294" s="325"/>
      <c r="S294" s="326"/>
    </row>
    <row r="295" spans="1:21" s="216" customFormat="1" ht="192" customHeight="1" x14ac:dyDescent="0.25">
      <c r="A295" s="357"/>
      <c r="B295" s="323"/>
      <c r="C295" s="323"/>
      <c r="D295" s="358"/>
      <c r="E295" s="252"/>
      <c r="F295" s="252"/>
      <c r="G295" s="252"/>
      <c r="H295" s="252"/>
      <c r="I295" s="252"/>
      <c r="J295" s="252"/>
      <c r="K295" s="252"/>
      <c r="L295" s="324"/>
      <c r="M295" s="324"/>
      <c r="N295" s="324"/>
      <c r="O295" s="252"/>
      <c r="P295" s="323"/>
      <c r="Q295" s="325"/>
      <c r="R295" s="325"/>
      <c r="S295" s="326"/>
    </row>
    <row r="296" spans="1:21" s="216" customFormat="1" ht="170.25" customHeight="1" x14ac:dyDescent="0.25">
      <c r="B296" s="359"/>
      <c r="C296" s="323"/>
      <c r="D296" s="264"/>
      <c r="E296" s="252"/>
      <c r="F296" s="252"/>
      <c r="G296" s="252"/>
      <c r="H296" s="252"/>
      <c r="I296" s="252"/>
      <c r="J296" s="252"/>
      <c r="K296" s="252"/>
      <c r="L296" s="252"/>
      <c r="M296" s="252"/>
      <c r="N296" s="324"/>
      <c r="O296" s="252"/>
      <c r="P296" s="323"/>
      <c r="Q296" s="325"/>
      <c r="R296" s="325"/>
      <c r="S296" s="326"/>
    </row>
    <row r="297" spans="1:21" s="216" customFormat="1" ht="105" customHeight="1" x14ac:dyDescent="0.25">
      <c r="B297" s="360"/>
      <c r="C297" s="328"/>
      <c r="D297" s="264"/>
      <c r="E297" s="358"/>
      <c r="F297" s="358"/>
      <c r="G297" s="358"/>
      <c r="H297" s="358"/>
      <c r="I297" s="358"/>
      <c r="J297" s="358"/>
      <c r="K297" s="358"/>
      <c r="L297" s="358"/>
      <c r="M297" s="358"/>
      <c r="N297" s="361"/>
      <c r="O297" s="358"/>
      <c r="P297" s="337"/>
      <c r="Q297" s="325"/>
      <c r="R297" s="325"/>
      <c r="S297" s="326"/>
    </row>
    <row r="298" spans="1:21" s="216" customFormat="1" ht="103.5" customHeight="1" x14ac:dyDescent="0.25">
      <c r="B298" s="362"/>
      <c r="C298" s="363"/>
      <c r="D298" s="264"/>
      <c r="E298" s="264"/>
      <c r="F298" s="264"/>
      <c r="G298" s="264"/>
      <c r="H298" s="264"/>
      <c r="I298" s="264"/>
      <c r="J298" s="264"/>
      <c r="K298" s="264"/>
      <c r="L298" s="264"/>
      <c r="M298" s="264"/>
      <c r="N298" s="325"/>
      <c r="O298" s="264"/>
      <c r="P298" s="337"/>
      <c r="Q298" s="325"/>
      <c r="R298" s="325"/>
      <c r="S298" s="326"/>
    </row>
    <row r="299" spans="1:21" s="216" customFormat="1" ht="94.5" customHeight="1" x14ac:dyDescent="0.25">
      <c r="B299" s="362"/>
      <c r="C299" s="363"/>
      <c r="D299" s="264"/>
      <c r="E299" s="264"/>
      <c r="F299" s="264"/>
      <c r="G299" s="264"/>
      <c r="H299" s="264"/>
      <c r="I299" s="264"/>
      <c r="J299" s="264"/>
      <c r="K299" s="264"/>
      <c r="L299" s="264"/>
      <c r="M299" s="264"/>
      <c r="N299" s="325"/>
      <c r="O299" s="264"/>
      <c r="P299" s="364"/>
      <c r="Q299" s="325"/>
      <c r="R299" s="325"/>
      <c r="S299" s="326"/>
    </row>
    <row r="300" spans="1:21" s="216" customFormat="1" x14ac:dyDescent="0.25">
      <c r="B300" s="362"/>
      <c r="C300" s="363"/>
      <c r="E300" s="264"/>
      <c r="F300" s="264"/>
      <c r="G300" s="264"/>
      <c r="H300" s="264"/>
      <c r="I300" s="264"/>
      <c r="J300" s="264"/>
      <c r="K300" s="264"/>
      <c r="L300" s="264"/>
      <c r="M300" s="264"/>
      <c r="N300" s="325"/>
      <c r="O300" s="264"/>
      <c r="P300" s="337"/>
      <c r="Q300" s="325"/>
      <c r="R300" s="325"/>
      <c r="S300" s="326"/>
    </row>
    <row r="301" spans="1:21" x14ac:dyDescent="0.25">
      <c r="A301" s="1"/>
      <c r="B301" s="339"/>
      <c r="C301" s="334"/>
      <c r="D301" s="1"/>
      <c r="E301" s="264"/>
      <c r="F301" s="335"/>
      <c r="G301" s="335"/>
      <c r="H301" s="335"/>
      <c r="I301" s="335"/>
      <c r="J301" s="335"/>
      <c r="K301" s="335"/>
      <c r="L301" s="335"/>
      <c r="M301" s="335"/>
      <c r="N301" s="336"/>
      <c r="O301" s="264"/>
      <c r="P301" s="337"/>
      <c r="Q301" s="336"/>
      <c r="R301" s="336"/>
      <c r="S301" s="338"/>
    </row>
    <row r="302" spans="1:21" x14ac:dyDescent="0.25">
      <c r="A302" s="1"/>
      <c r="D302" s="1"/>
      <c r="E302" s="1"/>
      <c r="F302" s="1"/>
      <c r="G302" s="1"/>
      <c r="H302" s="1"/>
      <c r="I302" s="1"/>
      <c r="J302" s="1"/>
      <c r="K302" s="1"/>
      <c r="L302" s="1"/>
      <c r="M302" s="1"/>
      <c r="N302" s="1"/>
      <c r="O302" s="1"/>
      <c r="Q302" s="1"/>
      <c r="R302" s="1"/>
      <c r="S302" s="1"/>
    </row>
    <row r="303" spans="1:21" x14ac:dyDescent="0.25">
      <c r="A303" s="1"/>
      <c r="D303" s="1"/>
      <c r="E303" s="1"/>
      <c r="F303" s="1"/>
      <c r="G303" s="1"/>
      <c r="H303" s="1"/>
      <c r="I303" s="1"/>
      <c r="J303" s="1"/>
      <c r="K303" s="1"/>
      <c r="L303" s="1"/>
      <c r="M303" s="1"/>
      <c r="N303" s="1"/>
      <c r="O303" s="1"/>
      <c r="Q303" s="1"/>
      <c r="R303" s="1"/>
      <c r="S303" s="1"/>
    </row>
    <row r="304" spans="1:21" x14ac:dyDescent="0.25">
      <c r="A304" s="1"/>
      <c r="D304" s="1"/>
      <c r="E304" s="1"/>
      <c r="F304" s="1"/>
      <c r="G304" s="1"/>
      <c r="H304" s="1"/>
      <c r="I304" s="1"/>
      <c r="J304" s="1"/>
      <c r="K304" s="1"/>
      <c r="L304" s="1"/>
      <c r="M304" s="1"/>
      <c r="N304" s="1"/>
      <c r="O304" s="1"/>
      <c r="Q304" s="1"/>
      <c r="R304" s="1"/>
      <c r="S304" s="1"/>
    </row>
    <row r="305" spans="1:19" x14ac:dyDescent="0.25">
      <c r="A305" s="1"/>
      <c r="D305" s="1"/>
      <c r="E305" s="1"/>
      <c r="F305" s="1"/>
      <c r="G305" s="1"/>
      <c r="H305" s="1"/>
      <c r="I305" s="1"/>
      <c r="J305" s="1"/>
      <c r="K305" s="1"/>
      <c r="L305" s="1"/>
      <c r="M305" s="1"/>
      <c r="N305" s="1"/>
      <c r="O305" s="1"/>
      <c r="Q305" s="1"/>
      <c r="R305" s="1"/>
      <c r="S305" s="1"/>
    </row>
    <row r="306" spans="1:19" x14ac:dyDescent="0.25">
      <c r="E306" s="1"/>
      <c r="F306" s="1"/>
      <c r="G306" s="1"/>
      <c r="H306" s="1"/>
      <c r="I306" s="1"/>
      <c r="J306" s="1"/>
      <c r="K306" s="1"/>
      <c r="L306" s="1"/>
      <c r="M306" s="1"/>
      <c r="N306" s="1"/>
      <c r="O306" s="1"/>
      <c r="Q306" s="1"/>
      <c r="R306" s="1"/>
      <c r="S306" s="1"/>
    </row>
    <row r="307" spans="1:19" x14ac:dyDescent="0.25">
      <c r="E307" s="1"/>
      <c r="F307" s="1"/>
      <c r="G307" s="1"/>
      <c r="H307" s="1"/>
      <c r="I307" s="1"/>
      <c r="J307" s="1"/>
      <c r="K307" s="1"/>
      <c r="L307" s="1"/>
      <c r="M307" s="1"/>
      <c r="N307" s="1"/>
      <c r="O307" s="1"/>
      <c r="Q307" s="1"/>
      <c r="R307" s="1"/>
      <c r="S307" s="1"/>
    </row>
  </sheetData>
  <mergeCells count="131">
    <mergeCell ref="P24:P25"/>
    <mergeCell ref="Q24:Q25"/>
    <mergeCell ref="R24:R25"/>
    <mergeCell ref="S24:S25"/>
    <mergeCell ref="P192:P193"/>
    <mergeCell ref="Q192:Q193"/>
    <mergeCell ref="R192:R193"/>
    <mergeCell ref="S192:S193"/>
    <mergeCell ref="C145:C147"/>
    <mergeCell ref="F148:F150"/>
    <mergeCell ref="C191:C192"/>
    <mergeCell ref="J24:J25"/>
    <mergeCell ref="K24:K25"/>
    <mergeCell ref="Q28:Q29"/>
    <mergeCell ref="R28:R29"/>
    <mergeCell ref="S28:S29"/>
    <mergeCell ref="P28:P29"/>
    <mergeCell ref="P145:P147"/>
    <mergeCell ref="Q145:Q147"/>
    <mergeCell ref="R145:R147"/>
    <mergeCell ref="S145:S147"/>
    <mergeCell ref="P148:P150"/>
    <mergeCell ref="Q148:Q150"/>
    <mergeCell ref="R148:R150"/>
    <mergeCell ref="O145:O147"/>
    <mergeCell ref="E145:E147"/>
    <mergeCell ref="O163:O168"/>
    <mergeCell ref="M145:M147"/>
    <mergeCell ref="N148:N150"/>
    <mergeCell ref="K148:K150"/>
    <mergeCell ref="L148:L150"/>
    <mergeCell ref="M148:M150"/>
    <mergeCell ref="G148:G150"/>
    <mergeCell ref="H148:H150"/>
    <mergeCell ref="J148:J150"/>
    <mergeCell ref="I148:I150"/>
    <mergeCell ref="L145:L147"/>
    <mergeCell ref="J145:J147"/>
    <mergeCell ref="K145:K147"/>
    <mergeCell ref="O24:O25"/>
    <mergeCell ref="E22:E23"/>
    <mergeCell ref="F22:F23"/>
    <mergeCell ref="G22:G23"/>
    <mergeCell ref="N145:N147"/>
    <mergeCell ref="L24:L25"/>
    <mergeCell ref="M24:M25"/>
    <mergeCell ref="D28:D29"/>
    <mergeCell ref="E28:E29"/>
    <mergeCell ref="F28:F29"/>
    <mergeCell ref="G28:G29"/>
    <mergeCell ref="H28:H29"/>
    <mergeCell ref="I24:I25"/>
    <mergeCell ref="I28:I29"/>
    <mergeCell ref="J28:J29"/>
    <mergeCell ref="K28:K29"/>
    <mergeCell ref="L28:L29"/>
    <mergeCell ref="M28:M29"/>
    <mergeCell ref="N28:N29"/>
    <mergeCell ref="O28:O29"/>
    <mergeCell ref="H22:H23"/>
    <mergeCell ref="I22:I23"/>
    <mergeCell ref="N24:N25"/>
    <mergeCell ref="I145:I147"/>
    <mergeCell ref="A1:S1"/>
    <mergeCell ref="A2:S2"/>
    <mergeCell ref="A3:S3"/>
    <mergeCell ref="A4:S4"/>
    <mergeCell ref="A22:A23"/>
    <mergeCell ref="B22:B23"/>
    <mergeCell ref="C22:C23"/>
    <mergeCell ref="Q22:Q23"/>
    <mergeCell ref="R22:R23"/>
    <mergeCell ref="S22:S23"/>
    <mergeCell ref="S5:S9"/>
    <mergeCell ref="L7:M8"/>
    <mergeCell ref="J7:K8"/>
    <mergeCell ref="H7:I8"/>
    <mergeCell ref="R5:R9"/>
    <mergeCell ref="Q5:Q9"/>
    <mergeCell ref="J22:J23"/>
    <mergeCell ref="K22:K23"/>
    <mergeCell ref="L22:L23"/>
    <mergeCell ref="M22:M23"/>
    <mergeCell ref="N22:N23"/>
    <mergeCell ref="O22:O23"/>
    <mergeCell ref="D22:D23"/>
    <mergeCell ref="P22:P23"/>
    <mergeCell ref="A5:A9"/>
    <mergeCell ref="B5:B9"/>
    <mergeCell ref="C5:C9"/>
    <mergeCell ref="D6:E8"/>
    <mergeCell ref="N5:O8"/>
    <mergeCell ref="P5:P9"/>
    <mergeCell ref="D5:M5"/>
    <mergeCell ref="F7:G8"/>
    <mergeCell ref="F6:M6"/>
    <mergeCell ref="A28:A29"/>
    <mergeCell ref="B24:B25"/>
    <mergeCell ref="C24:C25"/>
    <mergeCell ref="D24:D25"/>
    <mergeCell ref="E24:E25"/>
    <mergeCell ref="F24:F25"/>
    <mergeCell ref="G24:G25"/>
    <mergeCell ref="H24:H25"/>
    <mergeCell ref="B28:B29"/>
    <mergeCell ref="A24:A25"/>
    <mergeCell ref="C28:C29"/>
    <mergeCell ref="S148:S150"/>
    <mergeCell ref="P185:P187"/>
    <mergeCell ref="Q185:Q187"/>
    <mergeCell ref="R185:R187"/>
    <mergeCell ref="S185:S187"/>
    <mergeCell ref="B174:B175"/>
    <mergeCell ref="B191:B193"/>
    <mergeCell ref="N163:N168"/>
    <mergeCell ref="A142:A144"/>
    <mergeCell ref="A145:A147"/>
    <mergeCell ref="A148:A150"/>
    <mergeCell ref="O142:O144"/>
    <mergeCell ref="A163:A168"/>
    <mergeCell ref="B163:B168"/>
    <mergeCell ref="C163:C168"/>
    <mergeCell ref="F145:F147"/>
    <mergeCell ref="G145:G147"/>
    <mergeCell ref="H145:H147"/>
    <mergeCell ref="B145:B147"/>
    <mergeCell ref="B148:B150"/>
    <mergeCell ref="C148:C150"/>
    <mergeCell ref="B185:B187"/>
    <mergeCell ref="O148:O150"/>
    <mergeCell ref="B142:B144"/>
  </mergeCells>
  <pageMargins left="0.31496062992125984" right="0.31496062992125984" top="0.94488188976377963" bottom="0.35433070866141736" header="0" footer="0"/>
  <pageSetup paperSize="9" scale="59" fitToHeight="0" orientation="landscape" r:id="rId1"/>
  <rowBreaks count="2" manualBreakCount="2">
    <brk id="195" max="18" man="1"/>
    <brk id="203"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sshahova</dc:creator>
  <cp:lastModifiedBy>Елена Е.А.. Насонова</cp:lastModifiedBy>
  <cp:lastPrinted>2023-02-20T11:34:14Z</cp:lastPrinted>
  <dcterms:created xsi:type="dcterms:W3CDTF">2015-02-03T11:57:44Z</dcterms:created>
  <dcterms:modified xsi:type="dcterms:W3CDTF">2023-02-20T13:44:10Z</dcterms:modified>
</cp:coreProperties>
</file>