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ЛЕНА\ОТЧЕТЫ ЗА ГОД МУНИЦИП. ПРОГРАММЫ\2023\"/>
    </mc:Choice>
  </mc:AlternateContent>
  <bookViews>
    <workbookView xWindow="0" yWindow="0" windowWidth="21555" windowHeight="9060"/>
  </bookViews>
  <sheets>
    <sheet name="Лист1" sheetId="1" r:id="rId1"/>
  </sheets>
  <definedNames>
    <definedName name="_xlnm.Print_Area" localSheetId="0">Лист1!$A$1:$S$305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S145" i="1" l="1"/>
  <c r="S106" i="1" l="1"/>
  <c r="I202" i="1" l="1"/>
  <c r="H202" i="1"/>
  <c r="I199" i="1"/>
  <c r="H199" i="1"/>
  <c r="E203" i="1"/>
  <c r="D203" i="1"/>
  <c r="I203" i="1"/>
  <c r="H203" i="1"/>
  <c r="K203" i="1"/>
  <c r="J203" i="1"/>
  <c r="E205" i="1"/>
  <c r="D205" i="1"/>
  <c r="E204" i="1"/>
  <c r="D204" i="1"/>
  <c r="O204" i="1" s="1"/>
  <c r="K170" i="1"/>
  <c r="J170" i="1"/>
  <c r="K277" i="1" l="1"/>
  <c r="J277" i="1"/>
  <c r="I277" i="1"/>
  <c r="H277" i="1"/>
  <c r="K280" i="1"/>
  <c r="J280" i="1"/>
  <c r="I280" i="1"/>
  <c r="H280" i="1"/>
  <c r="E280" i="1"/>
  <c r="D280" i="1"/>
  <c r="E281" i="1"/>
  <c r="D281" i="1"/>
  <c r="I278" i="1"/>
  <c r="H278" i="1"/>
  <c r="H267" i="1"/>
  <c r="D267" i="1" s="1"/>
  <c r="I267" i="1"/>
  <c r="E268" i="1"/>
  <c r="D268" i="1"/>
  <c r="G267" i="1"/>
  <c r="G245" i="1"/>
  <c r="F245" i="1"/>
  <c r="I245" i="1"/>
  <c r="H245" i="1"/>
  <c r="K245" i="1"/>
  <c r="J245" i="1"/>
  <c r="E249" i="1"/>
  <c r="D249" i="1"/>
  <c r="E244" i="1"/>
  <c r="D244" i="1"/>
  <c r="G217" i="1"/>
  <c r="F217" i="1"/>
  <c r="I217" i="1"/>
  <c r="H217" i="1"/>
  <c r="K217" i="1"/>
  <c r="J217" i="1"/>
  <c r="E219" i="1"/>
  <c r="D219" i="1"/>
  <c r="H213" i="1"/>
  <c r="I213" i="1"/>
  <c r="G161" i="1"/>
  <c r="F161" i="1"/>
  <c r="M161" i="1"/>
  <c r="L161" i="1"/>
  <c r="K161" i="1"/>
  <c r="J161" i="1"/>
  <c r="I161" i="1"/>
  <c r="E173" i="1"/>
  <c r="D173" i="1"/>
  <c r="F133" i="1"/>
  <c r="M134" i="1"/>
  <c r="L134" i="1"/>
  <c r="K134" i="1"/>
  <c r="G134" i="1"/>
  <c r="G133" i="1" s="1"/>
  <c r="F134" i="1"/>
  <c r="H134" i="1"/>
  <c r="I134" i="1"/>
  <c r="J134" i="1"/>
  <c r="K127" i="1"/>
  <c r="F127" i="1"/>
  <c r="F126" i="1" s="1"/>
  <c r="H127" i="1"/>
  <c r="H126" i="1" s="1"/>
  <c r="G127" i="1"/>
  <c r="I127" i="1"/>
  <c r="I126" i="1" s="1"/>
  <c r="M127" i="1"/>
  <c r="L127" i="1"/>
  <c r="K146" i="1"/>
  <c r="J146" i="1"/>
  <c r="E148" i="1"/>
  <c r="D148" i="1"/>
  <c r="E144" i="1"/>
  <c r="D144" i="1"/>
  <c r="K142" i="1"/>
  <c r="J142" i="1"/>
  <c r="I142" i="1"/>
  <c r="H142" i="1"/>
  <c r="G142" i="1"/>
  <c r="F142" i="1"/>
  <c r="E142" i="1"/>
  <c r="D142" i="1"/>
  <c r="E143" i="1"/>
  <c r="D143" i="1"/>
  <c r="E139" i="1"/>
  <c r="D139" i="1"/>
  <c r="E135" i="1"/>
  <c r="D135" i="1"/>
  <c r="G131" i="1"/>
  <c r="G126" i="1" s="1"/>
  <c r="F131" i="1"/>
  <c r="I131" i="1"/>
  <c r="H131" i="1"/>
  <c r="K131" i="1"/>
  <c r="J131" i="1"/>
  <c r="E131" i="1"/>
  <c r="D131" i="1"/>
  <c r="J127" i="1"/>
  <c r="J126" i="1" s="1"/>
  <c r="I115" i="1"/>
  <c r="H115" i="1"/>
  <c r="K115" i="1"/>
  <c r="J115" i="1"/>
  <c r="E118" i="1"/>
  <c r="D118" i="1"/>
  <c r="G103" i="1"/>
  <c r="F103" i="1"/>
  <c r="K103" i="1"/>
  <c r="J103" i="1"/>
  <c r="I103" i="1"/>
  <c r="H103" i="1"/>
  <c r="E103" i="1"/>
  <c r="D103" i="1"/>
  <c r="G70" i="1"/>
  <c r="F70" i="1"/>
  <c r="M70" i="1"/>
  <c r="L70" i="1"/>
  <c r="K70" i="1"/>
  <c r="J70" i="1"/>
  <c r="K27" i="1"/>
  <c r="J27" i="1"/>
  <c r="I27" i="1"/>
  <c r="H27" i="1"/>
  <c r="G27" i="1"/>
  <c r="F27" i="1"/>
  <c r="M16" i="1"/>
  <c r="L16" i="1"/>
  <c r="K16" i="1"/>
  <c r="J16" i="1"/>
  <c r="H16" i="1"/>
  <c r="I16" i="1"/>
  <c r="E53" i="1"/>
  <c r="D53" i="1"/>
  <c r="E52" i="1"/>
  <c r="D52" i="1"/>
  <c r="E41" i="1"/>
  <c r="D41" i="1"/>
  <c r="E40" i="1"/>
  <c r="D40" i="1"/>
  <c r="E26" i="1"/>
  <c r="D26" i="1"/>
  <c r="I133" i="1" l="1"/>
  <c r="O148" i="1"/>
  <c r="K126" i="1"/>
  <c r="E267" i="1"/>
  <c r="O135" i="1"/>
  <c r="O41" i="1"/>
  <c r="O103" i="1"/>
  <c r="O40" i="1"/>
  <c r="M251" i="1" l="1"/>
  <c r="L251" i="1"/>
  <c r="G251" i="1"/>
  <c r="F251" i="1"/>
  <c r="I251" i="1"/>
  <c r="H251" i="1"/>
  <c r="G291" i="1"/>
  <c r="F291" i="1"/>
  <c r="I291" i="1"/>
  <c r="H291" i="1"/>
  <c r="M291" i="1"/>
  <c r="L291" i="1"/>
  <c r="K291" i="1"/>
  <c r="J291" i="1"/>
  <c r="E279" i="1"/>
  <c r="D279" i="1"/>
  <c r="K278" i="1"/>
  <c r="J278" i="1"/>
  <c r="E276" i="1"/>
  <c r="D276" i="1"/>
  <c r="K275" i="1"/>
  <c r="J275" i="1"/>
  <c r="I275" i="1"/>
  <c r="H275" i="1"/>
  <c r="G275" i="1"/>
  <c r="F275" i="1"/>
  <c r="E275" i="1"/>
  <c r="D275" i="1"/>
  <c r="K273" i="1"/>
  <c r="J273" i="1"/>
  <c r="I273" i="1"/>
  <c r="H273" i="1"/>
  <c r="G273" i="1"/>
  <c r="F273" i="1"/>
  <c r="K271" i="1"/>
  <c r="J271" i="1"/>
  <c r="I271" i="1"/>
  <c r="H271" i="1"/>
  <c r="G271" i="1"/>
  <c r="F271" i="1"/>
  <c r="E274" i="1"/>
  <c r="D274" i="1"/>
  <c r="E273" i="1"/>
  <c r="D273" i="1"/>
  <c r="E272" i="1"/>
  <c r="D272" i="1"/>
  <c r="G269" i="1"/>
  <c r="E269" i="1" s="1"/>
  <c r="F269" i="1"/>
  <c r="D269" i="1" s="1"/>
  <c r="I265" i="1"/>
  <c r="H265" i="1"/>
  <c r="E266" i="1"/>
  <c r="D266" i="1"/>
  <c r="E265" i="1"/>
  <c r="D265" i="1"/>
  <c r="K262" i="1"/>
  <c r="J262" i="1"/>
  <c r="I262" i="1"/>
  <c r="H262" i="1"/>
  <c r="E262" i="1"/>
  <c r="D262" i="1"/>
  <c r="E261" i="1"/>
  <c r="I260" i="1"/>
  <c r="H260" i="1"/>
  <c r="D261" i="1"/>
  <c r="E259" i="1"/>
  <c r="K257" i="1"/>
  <c r="J257" i="1"/>
  <c r="I257" i="1"/>
  <c r="H257" i="1"/>
  <c r="D259" i="1"/>
  <c r="K254" i="1"/>
  <c r="K251" i="1" s="1"/>
  <c r="J254" i="1"/>
  <c r="J251" i="1" s="1"/>
  <c r="G238" i="1"/>
  <c r="F238" i="1"/>
  <c r="I238" i="1"/>
  <c r="H238" i="1"/>
  <c r="K238" i="1"/>
  <c r="J238" i="1"/>
  <c r="E242" i="1"/>
  <c r="D242" i="1"/>
  <c r="E240" i="1"/>
  <c r="D240" i="1"/>
  <c r="I234" i="1"/>
  <c r="H234" i="1"/>
  <c r="E236" i="1"/>
  <c r="D236" i="1"/>
  <c r="M232" i="1"/>
  <c r="L232" i="1"/>
  <c r="K232" i="1"/>
  <c r="J232" i="1"/>
  <c r="I232" i="1"/>
  <c r="H232" i="1"/>
  <c r="G232" i="1"/>
  <c r="F232" i="1"/>
  <c r="D232" i="1" s="1"/>
  <c r="E233" i="1"/>
  <c r="D233" i="1"/>
  <c r="D164" i="1"/>
  <c r="E171" i="1"/>
  <c r="D171" i="1"/>
  <c r="G174" i="1"/>
  <c r="F174" i="1"/>
  <c r="I174" i="1"/>
  <c r="H174" i="1"/>
  <c r="K174" i="1"/>
  <c r="J174" i="1"/>
  <c r="K158" i="1"/>
  <c r="J158" i="1"/>
  <c r="H161" i="1"/>
  <c r="E168" i="1"/>
  <c r="D168" i="1"/>
  <c r="I256" i="1" l="1"/>
  <c r="K256" i="1"/>
  <c r="H256" i="1"/>
  <c r="J256" i="1"/>
  <c r="G256" i="1"/>
  <c r="G250" i="1" s="1"/>
  <c r="F256" i="1"/>
  <c r="O269" i="1"/>
  <c r="O270" i="1"/>
  <c r="O276" i="1"/>
  <c r="O272" i="1"/>
  <c r="O275" i="1"/>
  <c r="O273" i="1"/>
  <c r="O274" i="1"/>
  <c r="O265" i="1"/>
  <c r="O266" i="1"/>
  <c r="O240" i="1"/>
  <c r="O262" i="1"/>
  <c r="D174" i="1"/>
  <c r="E174" i="1"/>
  <c r="E232" i="1"/>
  <c r="O232" i="1" s="1"/>
  <c r="E256" i="1" l="1"/>
  <c r="D256" i="1"/>
  <c r="F250" i="1"/>
  <c r="O174" i="1"/>
  <c r="I151" i="1" l="1"/>
  <c r="H151" i="1"/>
  <c r="K151" i="1"/>
  <c r="J151" i="1"/>
  <c r="E154" i="1"/>
  <c r="D154" i="1"/>
  <c r="K140" i="1"/>
  <c r="J140" i="1"/>
  <c r="M121" i="1"/>
  <c r="L121" i="1"/>
  <c r="G115" i="1"/>
  <c r="F115" i="1"/>
  <c r="M123" i="1"/>
  <c r="L123" i="1"/>
  <c r="K123" i="1"/>
  <c r="J123" i="1"/>
  <c r="G123" i="1"/>
  <c r="F123" i="1"/>
  <c r="I123" i="1"/>
  <c r="H123" i="1"/>
  <c r="E125" i="1"/>
  <c r="D125" i="1"/>
  <c r="E124" i="1"/>
  <c r="D124" i="1"/>
  <c r="E123" i="1"/>
  <c r="D123" i="1"/>
  <c r="M115" i="1"/>
  <c r="L115" i="1"/>
  <c r="K111" i="1"/>
  <c r="K110" i="1" s="1"/>
  <c r="J111" i="1"/>
  <c r="J110" i="1" s="1"/>
  <c r="I111" i="1"/>
  <c r="H111" i="1"/>
  <c r="H110" i="1" s="1"/>
  <c r="I110" i="1"/>
  <c r="G110" i="1"/>
  <c r="F110" i="1"/>
  <c r="I99" i="1"/>
  <c r="H99" i="1"/>
  <c r="G99" i="1"/>
  <c r="F99" i="1"/>
  <c r="M99" i="1"/>
  <c r="L99" i="1"/>
  <c r="K99" i="1"/>
  <c r="J99" i="1"/>
  <c r="G88" i="1"/>
  <c r="F88" i="1"/>
  <c r="K88" i="1"/>
  <c r="J88" i="1"/>
  <c r="I88" i="1"/>
  <c r="H88" i="1"/>
  <c r="E90" i="1"/>
  <c r="D90" i="1"/>
  <c r="I70" i="1"/>
  <c r="H70" i="1"/>
  <c r="E79" i="1"/>
  <c r="D79" i="1"/>
  <c r="E78" i="1"/>
  <c r="D78" i="1"/>
  <c r="E73" i="1"/>
  <c r="D73" i="1"/>
  <c r="E72" i="1"/>
  <c r="D72" i="1"/>
  <c r="S71" i="1"/>
  <c r="E71" i="1"/>
  <c r="D71" i="1"/>
  <c r="I60" i="1"/>
  <c r="H60" i="1"/>
  <c r="K60" i="1"/>
  <c r="J60" i="1"/>
  <c r="G60" i="1"/>
  <c r="F60" i="1"/>
  <c r="K57" i="1"/>
  <c r="J57" i="1"/>
  <c r="G57" i="1"/>
  <c r="F57" i="1"/>
  <c r="E62" i="1"/>
  <c r="D62" i="1"/>
  <c r="E59" i="1"/>
  <c r="D59" i="1"/>
  <c r="M27" i="1"/>
  <c r="L27" i="1"/>
  <c r="E51" i="1"/>
  <c r="D51" i="1"/>
  <c r="E42" i="1"/>
  <c r="D42" i="1"/>
  <c r="E39" i="1"/>
  <c r="D39" i="1"/>
  <c r="E38" i="1"/>
  <c r="D38" i="1"/>
  <c r="E37" i="1"/>
  <c r="D37" i="1"/>
  <c r="E36" i="1"/>
  <c r="D36" i="1"/>
  <c r="E35" i="1"/>
  <c r="D35" i="1"/>
  <c r="E34" i="1"/>
  <c r="D34" i="1"/>
  <c r="E140" i="1" l="1"/>
  <c r="K133" i="1"/>
  <c r="D140" i="1"/>
  <c r="J133" i="1"/>
  <c r="E110" i="1"/>
  <c r="D110" i="1"/>
  <c r="O123" i="1"/>
  <c r="E88" i="1"/>
  <c r="D88" i="1"/>
  <c r="O72" i="1"/>
  <c r="O78" i="1"/>
  <c r="O90" i="1"/>
  <c r="O71" i="1"/>
  <c r="O59" i="1"/>
  <c r="O62" i="1"/>
  <c r="O42" i="1"/>
  <c r="O39" i="1"/>
  <c r="O38" i="1"/>
  <c r="O37" i="1"/>
  <c r="O36" i="1"/>
  <c r="O35" i="1"/>
  <c r="O34" i="1"/>
  <c r="O110" i="1" l="1"/>
  <c r="K287" i="1" l="1"/>
  <c r="J287" i="1"/>
  <c r="D252" i="1"/>
  <c r="K202" i="1"/>
  <c r="J202" i="1"/>
  <c r="G234" i="1"/>
  <c r="F234" i="1"/>
  <c r="K234" i="1"/>
  <c r="J234" i="1"/>
  <c r="M223" i="1"/>
  <c r="L223" i="1"/>
  <c r="K223" i="1"/>
  <c r="J223" i="1"/>
  <c r="G223" i="1"/>
  <c r="F223" i="1"/>
  <c r="I223" i="1"/>
  <c r="H223" i="1"/>
  <c r="E294" i="1"/>
  <c r="D294" i="1"/>
  <c r="E165" i="1"/>
  <c r="D165" i="1"/>
  <c r="G170" i="1"/>
  <c r="F170" i="1"/>
  <c r="I170" i="1"/>
  <c r="I158" i="1" s="1"/>
  <c r="H170" i="1"/>
  <c r="H158" i="1" s="1"/>
  <c r="M170" i="1"/>
  <c r="L170" i="1"/>
  <c r="E172" i="1"/>
  <c r="D172" i="1"/>
  <c r="M126" i="1"/>
  <c r="L126" i="1"/>
  <c r="M146" i="1"/>
  <c r="L146" i="1"/>
  <c r="G146" i="1"/>
  <c r="F146" i="1"/>
  <c r="I146" i="1"/>
  <c r="H146" i="1"/>
  <c r="M151" i="1"/>
  <c r="L151" i="1"/>
  <c r="G151" i="1"/>
  <c r="F151" i="1"/>
  <c r="M133" i="1"/>
  <c r="E133" i="1" s="1"/>
  <c r="L133" i="1"/>
  <c r="H133" i="1"/>
  <c r="M108" i="1"/>
  <c r="M107" i="1" s="1"/>
  <c r="M105" i="1" s="1"/>
  <c r="M103" i="1" s="1"/>
  <c r="L108" i="1"/>
  <c r="L107" i="1" s="1"/>
  <c r="L105" i="1" s="1"/>
  <c r="L103" i="1" s="1"/>
  <c r="E102" i="1"/>
  <c r="D102" i="1"/>
  <c r="E76" i="1"/>
  <c r="D76" i="1"/>
  <c r="F16" i="1"/>
  <c r="G16" i="1"/>
  <c r="O267" i="1" l="1"/>
  <c r="E223" i="1"/>
  <c r="O294" i="1"/>
  <c r="O172" i="1"/>
  <c r="D70" i="1"/>
  <c r="E70" i="1"/>
  <c r="O102" i="1"/>
  <c r="E27" i="1"/>
  <c r="E61" i="1"/>
  <c r="D61" i="1"/>
  <c r="M60" i="1"/>
  <c r="L60" i="1"/>
  <c r="D60" i="1" l="1"/>
  <c r="D27" i="1"/>
  <c r="O61" i="1"/>
  <c r="E60" i="1"/>
  <c r="O60" i="1" l="1"/>
  <c r="M197" i="1" l="1"/>
  <c r="L197" i="1"/>
  <c r="S177" i="1" l="1"/>
  <c r="S105" i="1"/>
  <c r="S107" i="1"/>
  <c r="H286" i="1" l="1"/>
  <c r="I286" i="1"/>
  <c r="G282" i="1"/>
  <c r="F282" i="1"/>
  <c r="M282" i="1"/>
  <c r="L282" i="1"/>
  <c r="D298" i="1"/>
  <c r="E298" i="1"/>
  <c r="S297" i="1"/>
  <c r="M297" i="1"/>
  <c r="M296" i="1" s="1"/>
  <c r="M295" i="1" s="1"/>
  <c r="L297" i="1"/>
  <c r="L296" i="1" s="1"/>
  <c r="L295" i="1" s="1"/>
  <c r="K297" i="1"/>
  <c r="K296" i="1" s="1"/>
  <c r="K295" i="1" s="1"/>
  <c r="J297" i="1"/>
  <c r="J296" i="1" s="1"/>
  <c r="J295" i="1" s="1"/>
  <c r="I297" i="1"/>
  <c r="I296" i="1" s="1"/>
  <c r="I295" i="1" s="1"/>
  <c r="H297" i="1"/>
  <c r="H296" i="1" s="1"/>
  <c r="H295" i="1" s="1"/>
  <c r="G297" i="1"/>
  <c r="G296" i="1" s="1"/>
  <c r="G295" i="1" s="1"/>
  <c r="F297" i="1"/>
  <c r="E293" i="1"/>
  <c r="D293" i="1"/>
  <c r="D292" i="1"/>
  <c r="E292" i="1"/>
  <c r="S291" i="1"/>
  <c r="M290" i="1"/>
  <c r="M289" i="1" s="1"/>
  <c r="L290" i="1"/>
  <c r="L289" i="1" s="1"/>
  <c r="J290" i="1"/>
  <c r="J289" i="1" s="1"/>
  <c r="I290" i="1"/>
  <c r="I289" i="1" s="1"/>
  <c r="H290" i="1"/>
  <c r="H289" i="1" s="1"/>
  <c r="G290" i="1"/>
  <c r="S290" i="1"/>
  <c r="S289" i="1"/>
  <c r="E288" i="1"/>
  <c r="D288" i="1"/>
  <c r="E287" i="1"/>
  <c r="D287" i="1"/>
  <c r="K286" i="1"/>
  <c r="J286" i="1"/>
  <c r="J282" i="1" s="1"/>
  <c r="S288" i="1"/>
  <c r="S287" i="1"/>
  <c r="S285" i="1"/>
  <c r="S284" i="1"/>
  <c r="S283" i="1"/>
  <c r="S282" i="1"/>
  <c r="E278" i="1"/>
  <c r="D278" i="1"/>
  <c r="H250" i="1"/>
  <c r="E277" i="1"/>
  <c r="D277" i="1"/>
  <c r="E271" i="1"/>
  <c r="D271" i="1"/>
  <c r="E264" i="1"/>
  <c r="D264" i="1"/>
  <c r="E263" i="1"/>
  <c r="D263" i="1"/>
  <c r="E258" i="1"/>
  <c r="D258" i="1"/>
  <c r="E257" i="1"/>
  <c r="D257" i="1"/>
  <c r="M256" i="1"/>
  <c r="M250" i="1" s="1"/>
  <c r="L256" i="1"/>
  <c r="L250" i="1" s="1"/>
  <c r="E260" i="1"/>
  <c r="D260" i="1"/>
  <c r="D254" i="1"/>
  <c r="E254" i="1"/>
  <c r="E248" i="1"/>
  <c r="D248" i="1"/>
  <c r="E247" i="1"/>
  <c r="D247" i="1"/>
  <c r="E246" i="1"/>
  <c r="D246" i="1"/>
  <c r="E243" i="1"/>
  <c r="D243" i="1"/>
  <c r="E241" i="1"/>
  <c r="D241" i="1"/>
  <c r="E239" i="1"/>
  <c r="D239" i="1"/>
  <c r="E224" i="1"/>
  <c r="D224" i="1"/>
  <c r="E235" i="1"/>
  <c r="D235" i="1"/>
  <c r="E229" i="1"/>
  <c r="D229" i="1"/>
  <c r="E227" i="1"/>
  <c r="D227" i="1"/>
  <c r="M225" i="1"/>
  <c r="L225" i="1"/>
  <c r="E226" i="1"/>
  <c r="D226" i="1"/>
  <c r="E222" i="1"/>
  <c r="D222" i="1"/>
  <c r="E221" i="1"/>
  <c r="D221" i="1"/>
  <c r="D220" i="1"/>
  <c r="D218" i="1"/>
  <c r="E218" i="1"/>
  <c r="S245" i="1"/>
  <c r="K237" i="1"/>
  <c r="S238" i="1"/>
  <c r="M238" i="1"/>
  <c r="M237" i="1" s="1"/>
  <c r="L238" i="1"/>
  <c r="L237" i="1" s="1"/>
  <c r="S234" i="1"/>
  <c r="E234" i="1"/>
  <c r="M230" i="1"/>
  <c r="L230" i="1"/>
  <c r="K230" i="1"/>
  <c r="J230" i="1"/>
  <c r="I230" i="1"/>
  <c r="E230" i="1" s="1"/>
  <c r="H230" i="1"/>
  <c r="G230" i="1"/>
  <c r="F230" i="1"/>
  <c r="K225" i="1"/>
  <c r="J225" i="1"/>
  <c r="I225" i="1"/>
  <c r="H225" i="1"/>
  <c r="H216" i="1" s="1"/>
  <c r="G225" i="1"/>
  <c r="F225" i="1"/>
  <c r="S223" i="1"/>
  <c r="E220" i="1"/>
  <c r="S217" i="1"/>
  <c r="M217" i="1"/>
  <c r="L217" i="1"/>
  <c r="I216" i="1"/>
  <c r="D213" i="1"/>
  <c r="D214" i="1"/>
  <c r="E214" i="1"/>
  <c r="S213" i="1"/>
  <c r="E213" i="1"/>
  <c r="O213" i="1" s="1"/>
  <c r="S212" i="1"/>
  <c r="K212" i="1"/>
  <c r="J212" i="1"/>
  <c r="I212" i="1"/>
  <c r="H212" i="1"/>
  <c r="G212" i="1"/>
  <c r="F212" i="1"/>
  <c r="E212" i="1"/>
  <c r="G210" i="1"/>
  <c r="G209" i="1" s="1"/>
  <c r="F210" i="1"/>
  <c r="F209" i="1" s="1"/>
  <c r="M210" i="1"/>
  <c r="M209" i="1" s="1"/>
  <c r="M206" i="1" s="1"/>
  <c r="L210" i="1"/>
  <c r="L209" i="1" s="1"/>
  <c r="L206" i="1" s="1"/>
  <c r="K210" i="1"/>
  <c r="K209" i="1" s="1"/>
  <c r="J210" i="1"/>
  <c r="J209" i="1" s="1"/>
  <c r="I210" i="1"/>
  <c r="E210" i="1" s="1"/>
  <c r="H210" i="1"/>
  <c r="H209" i="1" s="1"/>
  <c r="D211" i="1"/>
  <c r="E211" i="1"/>
  <c r="S207" i="1"/>
  <c r="S206" i="1"/>
  <c r="S202" i="1"/>
  <c r="J199" i="1"/>
  <c r="D202" i="1"/>
  <c r="M199" i="1"/>
  <c r="L199" i="1"/>
  <c r="K199" i="1"/>
  <c r="G199" i="1"/>
  <c r="F199" i="1"/>
  <c r="D199" i="1" s="1"/>
  <c r="F216" i="1" l="1"/>
  <c r="G216" i="1"/>
  <c r="K216" i="1"/>
  <c r="J216" i="1"/>
  <c r="E295" i="1"/>
  <c r="D291" i="1"/>
  <c r="O220" i="1"/>
  <c r="D286" i="1"/>
  <c r="D297" i="1"/>
  <c r="G237" i="1"/>
  <c r="O222" i="1"/>
  <c r="O227" i="1"/>
  <c r="O229" i="1"/>
  <c r="O241" i="1"/>
  <c r="O244" i="1"/>
  <c r="E238" i="1"/>
  <c r="O246" i="1"/>
  <c r="O247" i="1"/>
  <c r="O248" i="1"/>
  <c r="O260" i="1"/>
  <c r="O257" i="1"/>
  <c r="F290" i="1"/>
  <c r="D290" i="1" s="1"/>
  <c r="O292" i="1"/>
  <c r="F296" i="1"/>
  <c r="F295" i="1" s="1"/>
  <c r="D295" i="1" s="1"/>
  <c r="O203" i="1"/>
  <c r="J206" i="1"/>
  <c r="I237" i="1"/>
  <c r="E237" i="1" s="1"/>
  <c r="F237" i="1"/>
  <c r="O218" i="1"/>
  <c r="K206" i="1"/>
  <c r="D223" i="1"/>
  <c r="O221" i="1"/>
  <c r="E199" i="1"/>
  <c r="O199" i="1" s="1"/>
  <c r="O226" i="1"/>
  <c r="K250" i="1"/>
  <c r="I250" i="1"/>
  <c r="O211" i="1"/>
  <c r="O239" i="1"/>
  <c r="O263" i="1"/>
  <c r="O264" i="1"/>
  <c r="O271" i="1"/>
  <c r="J250" i="1"/>
  <c r="G206" i="1"/>
  <c r="F206" i="1"/>
  <c r="D209" i="1"/>
  <c r="I209" i="1"/>
  <c r="I206" i="1" s="1"/>
  <c r="D212" i="1"/>
  <c r="O212" i="1" s="1"/>
  <c r="O205" i="1"/>
  <c r="G289" i="1"/>
  <c r="E291" i="1"/>
  <c r="E297" i="1"/>
  <c r="D210" i="1"/>
  <c r="O210" i="1" s="1"/>
  <c r="O214" i="1"/>
  <c r="M216" i="1"/>
  <c r="M215" i="1" s="1"/>
  <c r="O235" i="1"/>
  <c r="O224" i="1"/>
  <c r="O254" i="1"/>
  <c r="O258" i="1"/>
  <c r="K290" i="1"/>
  <c r="K289" i="1" s="1"/>
  <c r="E296" i="1"/>
  <c r="H206" i="1"/>
  <c r="H282" i="1"/>
  <c r="O293" i="1"/>
  <c r="E286" i="1"/>
  <c r="I282" i="1"/>
  <c r="K282" i="1"/>
  <c r="O255" i="1"/>
  <c r="O231" i="1"/>
  <c r="O243" i="1"/>
  <c r="D251" i="1"/>
  <c r="E251" i="1"/>
  <c r="D245" i="1"/>
  <c r="H237" i="1"/>
  <c r="E245" i="1"/>
  <c r="J237" i="1"/>
  <c r="D230" i="1"/>
  <c r="O230" i="1" s="1"/>
  <c r="L216" i="1"/>
  <c r="L215" i="1" s="1"/>
  <c r="D238" i="1"/>
  <c r="D217" i="1"/>
  <c r="E217" i="1"/>
  <c r="D225" i="1"/>
  <c r="D234" i="1"/>
  <c r="O234" i="1" s="1"/>
  <c r="E225" i="1"/>
  <c r="E202" i="1"/>
  <c r="O202" i="1" s="1"/>
  <c r="D282" i="1" l="1"/>
  <c r="O295" i="1"/>
  <c r="D296" i="1"/>
  <c r="O298" i="1" s="1"/>
  <c r="O238" i="1"/>
  <c r="F215" i="1"/>
  <c r="F289" i="1"/>
  <c r="D289" i="1" s="1"/>
  <c r="O291" i="1" s="1"/>
  <c r="O223" i="1"/>
  <c r="I215" i="1"/>
  <c r="G215" i="1"/>
  <c r="E206" i="1"/>
  <c r="D250" i="1"/>
  <c r="E250" i="1"/>
  <c r="H215" i="1"/>
  <c r="D206" i="1"/>
  <c r="O206" i="1" s="1"/>
  <c r="O225" i="1"/>
  <c r="O217" i="1"/>
  <c r="E216" i="1"/>
  <c r="E209" i="1"/>
  <c r="O209" i="1" s="1"/>
  <c r="J215" i="1"/>
  <c r="D215" i="1" s="1"/>
  <c r="O245" i="1"/>
  <c r="E282" i="1"/>
  <c r="O297" i="1"/>
  <c r="O296" i="1"/>
  <c r="E290" i="1"/>
  <c r="E289" i="1" s="1"/>
  <c r="O256" i="1"/>
  <c r="O251" i="1"/>
  <c r="D237" i="1"/>
  <c r="O237" i="1" s="1"/>
  <c r="K215" i="1"/>
  <c r="D216" i="1"/>
  <c r="O250" i="1" l="1"/>
  <c r="E215" i="1"/>
  <c r="O215" i="1" s="1"/>
  <c r="O216" i="1"/>
  <c r="K197" i="1" l="1"/>
  <c r="K196" i="1" s="1"/>
  <c r="J197" i="1"/>
  <c r="J196" i="1" s="1"/>
  <c r="I197" i="1"/>
  <c r="I196" i="1" s="1"/>
  <c r="H197" i="1"/>
  <c r="H196" i="1" s="1"/>
  <c r="G197" i="1"/>
  <c r="E197" i="1" s="1"/>
  <c r="E196" i="1" s="1"/>
  <c r="F197" i="1"/>
  <c r="D197" i="1" s="1"/>
  <c r="D196" i="1" s="1"/>
  <c r="D198" i="1"/>
  <c r="E198" i="1"/>
  <c r="M196" i="1"/>
  <c r="L196" i="1"/>
  <c r="E194" i="1"/>
  <c r="D194" i="1"/>
  <c r="D193" i="1"/>
  <c r="E193" i="1"/>
  <c r="E195" i="1"/>
  <c r="O195" i="1" s="1"/>
  <c r="S192" i="1"/>
  <c r="M192" i="1"/>
  <c r="L192" i="1"/>
  <c r="K192" i="1"/>
  <c r="J192" i="1"/>
  <c r="I192" i="1"/>
  <c r="H192" i="1"/>
  <c r="G192" i="1"/>
  <c r="E192" i="1" s="1"/>
  <c r="F192" i="1"/>
  <c r="D191" i="1"/>
  <c r="E191" i="1"/>
  <c r="S190" i="1"/>
  <c r="M190" i="1"/>
  <c r="L190" i="1"/>
  <c r="K190" i="1"/>
  <c r="J190" i="1"/>
  <c r="I190" i="1"/>
  <c r="H190" i="1"/>
  <c r="G190" i="1"/>
  <c r="E190" i="1" s="1"/>
  <c r="F190" i="1"/>
  <c r="S189" i="1"/>
  <c r="S188" i="1"/>
  <c r="K184" i="1"/>
  <c r="K183" i="1" s="1"/>
  <c r="K177" i="1" s="1"/>
  <c r="J184" i="1"/>
  <c r="J183" i="1" s="1"/>
  <c r="J177" i="1" s="1"/>
  <c r="M186" i="1"/>
  <c r="L186" i="1"/>
  <c r="G186" i="1"/>
  <c r="E186" i="1" s="1"/>
  <c r="F186" i="1"/>
  <c r="D186" i="1" s="1"/>
  <c r="S182" i="1"/>
  <c r="S181" i="1"/>
  <c r="S180" i="1"/>
  <c r="S179" i="1"/>
  <c r="S178" i="1"/>
  <c r="I177" i="1"/>
  <c r="H177" i="1"/>
  <c r="G177" i="1"/>
  <c r="F177" i="1"/>
  <c r="E167" i="1"/>
  <c r="D167" i="1"/>
  <c r="E166" i="1"/>
  <c r="D166" i="1"/>
  <c r="E164" i="1"/>
  <c r="E153" i="1"/>
  <c r="D153" i="1"/>
  <c r="E152" i="1"/>
  <c r="D152" i="1"/>
  <c r="M150" i="1"/>
  <c r="L150" i="1"/>
  <c r="K150" i="1"/>
  <c r="J150" i="1"/>
  <c r="I150" i="1"/>
  <c r="H150" i="1"/>
  <c r="G150" i="1"/>
  <c r="E150" i="1" s="1"/>
  <c r="F150" i="1"/>
  <c r="D150" i="1" s="1"/>
  <c r="E151" i="1"/>
  <c r="D151" i="1"/>
  <c r="S150" i="1"/>
  <c r="E149" i="1"/>
  <c r="D149" i="1"/>
  <c r="E147" i="1"/>
  <c r="D147" i="1"/>
  <c r="E146" i="1"/>
  <c r="D146" i="1"/>
  <c r="M145" i="1"/>
  <c r="L145" i="1"/>
  <c r="K145" i="1"/>
  <c r="J145" i="1"/>
  <c r="I145" i="1"/>
  <c r="H145" i="1"/>
  <c r="G145" i="1"/>
  <c r="F145" i="1"/>
  <c r="E145" i="1"/>
  <c r="D145" i="1"/>
  <c r="E138" i="1"/>
  <c r="D138" i="1"/>
  <c r="E137" i="1"/>
  <c r="D137" i="1"/>
  <c r="E136" i="1"/>
  <c r="D136" i="1"/>
  <c r="E130" i="1"/>
  <c r="D130" i="1"/>
  <c r="E129" i="1"/>
  <c r="D129" i="1"/>
  <c r="E128" i="1"/>
  <c r="D128" i="1"/>
  <c r="E127" i="1"/>
  <c r="D127" i="1"/>
  <c r="E122" i="1"/>
  <c r="D122" i="1"/>
  <c r="K121" i="1"/>
  <c r="J121" i="1"/>
  <c r="G121" i="1"/>
  <c r="F121" i="1"/>
  <c r="E121" i="1"/>
  <c r="D121" i="1"/>
  <c r="E120" i="1"/>
  <c r="D120" i="1"/>
  <c r="K119" i="1"/>
  <c r="K114" i="1" s="1"/>
  <c r="J119" i="1"/>
  <c r="J114" i="1" s="1"/>
  <c r="I119" i="1"/>
  <c r="I114" i="1" s="1"/>
  <c r="H119" i="1"/>
  <c r="H114" i="1" s="1"/>
  <c r="G119" i="1"/>
  <c r="G114" i="1" s="1"/>
  <c r="F119" i="1"/>
  <c r="F114" i="1" s="1"/>
  <c r="E119" i="1"/>
  <c r="D119" i="1"/>
  <c r="E117" i="1"/>
  <c r="D117" i="1"/>
  <c r="E116" i="1"/>
  <c r="D116" i="1"/>
  <c r="M114" i="1"/>
  <c r="M113" i="1" s="1"/>
  <c r="M112" i="1" s="1"/>
  <c r="L114" i="1"/>
  <c r="L113" i="1" s="1"/>
  <c r="L112" i="1" s="1"/>
  <c r="K113" i="1"/>
  <c r="J113" i="1"/>
  <c r="I113" i="1"/>
  <c r="I12" i="1" s="1"/>
  <c r="H113" i="1"/>
  <c r="H12" i="1" s="1"/>
  <c r="G113" i="1"/>
  <c r="S114" i="1"/>
  <c r="L111" i="1" l="1"/>
  <c r="D112" i="1"/>
  <c r="M111" i="1"/>
  <c r="E112" i="1"/>
  <c r="D115" i="1"/>
  <c r="E115" i="1"/>
  <c r="D114" i="1"/>
  <c r="O164" i="1"/>
  <c r="L158" i="1"/>
  <c r="O117" i="1"/>
  <c r="O120" i="1"/>
  <c r="O121" i="1"/>
  <c r="O122" i="1"/>
  <c r="O127" i="1"/>
  <c r="O128" i="1"/>
  <c r="O129" i="1"/>
  <c r="O130" i="1"/>
  <c r="O137" i="1"/>
  <c r="O145" i="1"/>
  <c r="O146" i="1"/>
  <c r="G188" i="1"/>
  <c r="G196" i="1"/>
  <c r="E134" i="1"/>
  <c r="O166" i="1"/>
  <c r="D170" i="1"/>
  <c r="D134" i="1"/>
  <c r="E170" i="1"/>
  <c r="E177" i="1"/>
  <c r="D190" i="1"/>
  <c r="F188" i="1"/>
  <c r="J188" i="1"/>
  <c r="J187" i="1" s="1"/>
  <c r="L188" i="1"/>
  <c r="L187" i="1" s="1"/>
  <c r="O119" i="1"/>
  <c r="D133" i="1"/>
  <c r="O147" i="1"/>
  <c r="I188" i="1"/>
  <c r="I187" i="1" s="1"/>
  <c r="K188" i="1"/>
  <c r="K187" i="1" s="1"/>
  <c r="M188" i="1"/>
  <c r="M187" i="1" s="1"/>
  <c r="D195" i="1"/>
  <c r="F196" i="1"/>
  <c r="H188" i="1"/>
  <c r="O152" i="1"/>
  <c r="O153" i="1"/>
  <c r="D177" i="1"/>
  <c r="O116" i="1"/>
  <c r="O136" i="1"/>
  <c r="O138" i="1"/>
  <c r="O149" i="1"/>
  <c r="E126" i="1"/>
  <c r="D192" i="1"/>
  <c r="O167" i="1"/>
  <c r="O151" i="1"/>
  <c r="O150" i="1"/>
  <c r="D126" i="1"/>
  <c r="E114" i="1"/>
  <c r="O115" i="1" l="1"/>
  <c r="O112" i="1"/>
  <c r="E111" i="1"/>
  <c r="M110" i="1"/>
  <c r="L110" i="1"/>
  <c r="D111" i="1"/>
  <c r="O134" i="1"/>
  <c r="O170" i="1"/>
  <c r="G187" i="1"/>
  <c r="E187" i="1" s="1"/>
  <c r="E113" i="1"/>
  <c r="O114" i="1"/>
  <c r="O177" i="1"/>
  <c r="O126" i="1"/>
  <c r="E188" i="1"/>
  <c r="O188" i="1" s="1"/>
  <c r="F113" i="1"/>
  <c r="D113" i="1" s="1"/>
  <c r="F187" i="1"/>
  <c r="D188" i="1"/>
  <c r="H187" i="1"/>
  <c r="O111" i="1" l="1"/>
  <c r="O133" i="1"/>
  <c r="D187" i="1"/>
  <c r="O187" i="1" s="1"/>
  <c r="H108" i="1" l="1"/>
  <c r="G108" i="1"/>
  <c r="F108" i="1"/>
  <c r="K108" i="1"/>
  <c r="J108" i="1"/>
  <c r="I108" i="1"/>
  <c r="I107" i="1" s="1"/>
  <c r="M57" i="1"/>
  <c r="L57" i="1"/>
  <c r="M54" i="1"/>
  <c r="L54" i="1"/>
  <c r="K54" i="1"/>
  <c r="J54" i="1"/>
  <c r="G54" i="1"/>
  <c r="F54" i="1"/>
  <c r="I54" i="1"/>
  <c r="H54" i="1"/>
  <c r="I57" i="1"/>
  <c r="H57" i="1"/>
  <c r="E56" i="1"/>
  <c r="D56" i="1"/>
  <c r="K107" i="1" l="1"/>
  <c r="K105" i="1" s="1"/>
  <c r="G107" i="1"/>
  <c r="G105" i="1" s="1"/>
  <c r="G12" i="1" s="1"/>
  <c r="J107" i="1"/>
  <c r="J105" i="1" s="1"/>
  <c r="J12" i="1" s="1"/>
  <c r="F107" i="1"/>
  <c r="F105" i="1" s="1"/>
  <c r="F12" i="1" s="1"/>
  <c r="D12" i="1" s="1"/>
  <c r="H107" i="1"/>
  <c r="H105" i="1" s="1"/>
  <c r="D99" i="1"/>
  <c r="E99" i="1"/>
  <c r="H15" i="1"/>
  <c r="K15" i="1"/>
  <c r="L15" i="1"/>
  <c r="G15" i="1"/>
  <c r="J15" i="1"/>
  <c r="F15" i="1"/>
  <c r="M15" i="1"/>
  <c r="O56" i="1"/>
  <c r="E57" i="1"/>
  <c r="E54" i="1"/>
  <c r="D54" i="1"/>
  <c r="D57" i="1"/>
  <c r="D107" i="1" l="1"/>
  <c r="E107" i="1"/>
  <c r="I105" i="1"/>
  <c r="O57" i="1"/>
  <c r="O70" i="1"/>
  <c r="E49" i="1" l="1"/>
  <c r="D49" i="1"/>
  <c r="E48" i="1"/>
  <c r="D48" i="1"/>
  <c r="E46" i="1"/>
  <c r="D46" i="1"/>
  <c r="E43" i="1"/>
  <c r="D43" i="1"/>
  <c r="O46" i="1" l="1"/>
  <c r="O48" i="1"/>
  <c r="O49" i="1"/>
  <c r="O43" i="1"/>
  <c r="E17" i="1" l="1"/>
  <c r="D17" i="1"/>
  <c r="S98" i="1"/>
  <c r="F185" i="1" l="1"/>
  <c r="G185" i="1"/>
  <c r="H184" i="1"/>
  <c r="H183" i="1" s="1"/>
  <c r="I184" i="1"/>
  <c r="I183" i="1" s="1"/>
  <c r="L185" i="1"/>
  <c r="L184" i="1" s="1"/>
  <c r="L183" i="1" s="1"/>
  <c r="L177" i="1" s="1"/>
  <c r="M185" i="1"/>
  <c r="M184" i="1" s="1"/>
  <c r="M183" i="1" s="1"/>
  <c r="M177" i="1" s="1"/>
  <c r="M158" i="1"/>
  <c r="G184" i="1" l="1"/>
  <c r="E185" i="1"/>
  <c r="F184" i="1"/>
  <c r="D185" i="1"/>
  <c r="F97" i="1"/>
  <c r="F96" i="1" s="1"/>
  <c r="G97" i="1"/>
  <c r="G96" i="1" s="1"/>
  <c r="H97" i="1"/>
  <c r="H96" i="1" s="1"/>
  <c r="I97" i="1"/>
  <c r="I96" i="1" s="1"/>
  <c r="J97" i="1"/>
  <c r="J96" i="1" s="1"/>
  <c r="K97" i="1"/>
  <c r="K96" i="1" s="1"/>
  <c r="L97" i="1"/>
  <c r="L96" i="1" s="1"/>
  <c r="M97" i="1"/>
  <c r="M96" i="1" s="1"/>
  <c r="D161" i="1" l="1"/>
  <c r="F158" i="1"/>
  <c r="E161" i="1"/>
  <c r="G158" i="1"/>
  <c r="D96" i="1"/>
  <c r="D184" i="1"/>
  <c r="D183" i="1" s="1"/>
  <c r="F183" i="1"/>
  <c r="E184" i="1"/>
  <c r="E183" i="1" s="1"/>
  <c r="G183" i="1"/>
  <c r="O165" i="1"/>
  <c r="E96" i="1"/>
  <c r="E97" i="1"/>
  <c r="D97" i="1"/>
  <c r="O161" i="1" l="1"/>
  <c r="O96" i="1"/>
  <c r="D105" i="1" l="1"/>
  <c r="E105" i="1"/>
  <c r="S113" i="1" l="1"/>
  <c r="E109" i="1" l="1"/>
  <c r="E108" i="1" s="1"/>
  <c r="D109" i="1"/>
  <c r="D108" i="1" s="1"/>
  <c r="O109" i="1" l="1"/>
  <c r="O108" i="1" l="1"/>
  <c r="O107" i="1"/>
  <c r="S58" i="1"/>
  <c r="O105" i="1" l="1"/>
  <c r="F86" i="1" l="1"/>
  <c r="G86" i="1"/>
  <c r="H86" i="1"/>
  <c r="I86" i="1"/>
  <c r="J86" i="1"/>
  <c r="K86" i="1"/>
  <c r="L86" i="1"/>
  <c r="M86" i="1"/>
  <c r="N86" i="1"/>
  <c r="F84" i="1"/>
  <c r="G84" i="1"/>
  <c r="H84" i="1"/>
  <c r="I84" i="1"/>
  <c r="J84" i="1"/>
  <c r="K84" i="1"/>
  <c r="L84" i="1"/>
  <c r="M84" i="1"/>
  <c r="N84" i="1"/>
  <c r="L88" i="1"/>
  <c r="M88" i="1"/>
  <c r="N88" i="1"/>
  <c r="E77" i="1"/>
  <c r="D77" i="1"/>
  <c r="F68" i="1"/>
  <c r="G68" i="1"/>
  <c r="H68" i="1"/>
  <c r="I68" i="1"/>
  <c r="J68" i="1"/>
  <c r="K68" i="1"/>
  <c r="E58" i="1"/>
  <c r="D58" i="1"/>
  <c r="E55" i="1"/>
  <c r="D55" i="1"/>
  <c r="E44" i="1"/>
  <c r="D44" i="1"/>
  <c r="E28" i="1"/>
  <c r="D28" i="1"/>
  <c r="D15" i="1"/>
  <c r="I15" i="1"/>
  <c r="M81" i="1" l="1"/>
  <c r="L81" i="1"/>
  <c r="O55" i="1"/>
  <c r="O58" i="1"/>
  <c r="E16" i="1"/>
  <c r="D16" i="1"/>
  <c r="O28" i="1"/>
  <c r="F67" i="1"/>
  <c r="O17" i="1"/>
  <c r="J67" i="1"/>
  <c r="K67" i="1"/>
  <c r="G67" i="1"/>
  <c r="I67" i="1"/>
  <c r="H67" i="1"/>
  <c r="O77" i="1"/>
  <c r="O44" i="1"/>
  <c r="E15" i="1" l="1"/>
  <c r="H155" i="1" l="1"/>
  <c r="I155" i="1"/>
  <c r="L155" i="1"/>
  <c r="M155" i="1"/>
  <c r="F155" i="1" l="1"/>
  <c r="D158" i="1"/>
  <c r="K155" i="1"/>
  <c r="J155" i="1"/>
  <c r="D155" i="1" l="1"/>
  <c r="E101" i="1"/>
  <c r="E100" i="1"/>
  <c r="D100" i="1"/>
  <c r="D101" i="1"/>
  <c r="S89" i="1"/>
  <c r="E89" i="1"/>
  <c r="D89" i="1"/>
  <c r="F82" i="1"/>
  <c r="F81" i="1" s="1"/>
  <c r="G82" i="1"/>
  <c r="G81" i="1" s="1"/>
  <c r="H82" i="1"/>
  <c r="H81" i="1" s="1"/>
  <c r="I82" i="1"/>
  <c r="I81" i="1" s="1"/>
  <c r="J82" i="1"/>
  <c r="J81" i="1" s="1"/>
  <c r="K82" i="1"/>
  <c r="K81" i="1" s="1"/>
  <c r="O76" i="1"/>
  <c r="E75" i="1"/>
  <c r="D75" i="1"/>
  <c r="E74" i="1"/>
  <c r="D74" i="1"/>
  <c r="F64" i="1"/>
  <c r="F63" i="1" s="1"/>
  <c r="G64" i="1"/>
  <c r="G63" i="1" s="1"/>
  <c r="H64" i="1"/>
  <c r="H63" i="1" s="1"/>
  <c r="I64" i="1"/>
  <c r="I63" i="1" s="1"/>
  <c r="J64" i="1"/>
  <c r="J63" i="1" s="1"/>
  <c r="K64" i="1"/>
  <c r="K63" i="1" s="1"/>
  <c r="L64" i="1"/>
  <c r="L63" i="1" s="1"/>
  <c r="M64" i="1"/>
  <c r="M63" i="1" s="1"/>
  <c r="E66" i="1"/>
  <c r="D66" i="1"/>
  <c r="S31" i="1"/>
  <c r="S29" i="1"/>
  <c r="E45" i="1"/>
  <c r="E47" i="1"/>
  <c r="E50" i="1"/>
  <c r="D45" i="1"/>
  <c r="D47" i="1"/>
  <c r="D50" i="1"/>
  <c r="G14" i="1" l="1"/>
  <c r="I14" i="1"/>
  <c r="E81" i="1"/>
  <c r="D81" i="1"/>
  <c r="J14" i="1"/>
  <c r="K14" i="1"/>
  <c r="K12" i="1" s="1"/>
  <c r="E12" i="1" s="1"/>
  <c r="O66" i="1"/>
  <c r="L14" i="1"/>
  <c r="M14" i="1"/>
  <c r="D64" i="1"/>
  <c r="E64" i="1"/>
  <c r="O101" i="1"/>
  <c r="O75" i="1"/>
  <c r="O74" i="1"/>
  <c r="O89" i="1"/>
  <c r="O88" i="1" s="1"/>
  <c r="O45" i="1"/>
  <c r="O50" i="1"/>
  <c r="O47" i="1"/>
  <c r="O54" i="1"/>
  <c r="O81" i="1" l="1"/>
  <c r="D63" i="1"/>
  <c r="H14" i="1"/>
  <c r="F14" i="1"/>
  <c r="E63" i="1"/>
  <c r="O63" i="1" l="1"/>
  <c r="E69" i="1"/>
  <c r="E68" i="1" s="1"/>
  <c r="E67" i="1" l="1"/>
  <c r="S159" i="1" l="1"/>
  <c r="S160" i="1"/>
  <c r="S158" i="1"/>
  <c r="S85" i="1"/>
  <c r="S83" i="1"/>
  <c r="S69" i="1"/>
  <c r="S32" i="1"/>
  <c r="E33" i="1" l="1"/>
  <c r="D32" i="1"/>
  <c r="E32" i="1"/>
  <c r="E31" i="1"/>
  <c r="E29" i="1"/>
  <c r="E24" i="1"/>
  <c r="E22" i="1"/>
  <c r="E20" i="1"/>
  <c r="E21" i="1"/>
  <c r="O113" i="1" s="1"/>
  <c r="E19" i="1"/>
  <c r="E18" i="1"/>
  <c r="D33" i="1"/>
  <c r="D31" i="1"/>
  <c r="D29" i="1"/>
  <c r="D24" i="1"/>
  <c r="D22" i="1"/>
  <c r="D20" i="1"/>
  <c r="D21" i="1"/>
  <c r="D19" i="1"/>
  <c r="D18" i="1"/>
  <c r="S100" i="1"/>
  <c r="E98" i="1"/>
  <c r="D98" i="1"/>
  <c r="E87" i="1"/>
  <c r="E86" i="1" s="1"/>
  <c r="D87" i="1"/>
  <c r="D86" i="1" s="1"/>
  <c r="E85" i="1"/>
  <c r="E84" i="1" s="1"/>
  <c r="D85" i="1"/>
  <c r="D84" i="1" s="1"/>
  <c r="E83" i="1"/>
  <c r="E82" i="1" s="1"/>
  <c r="D83" i="1"/>
  <c r="D82" i="1" s="1"/>
  <c r="D69" i="1"/>
  <c r="D68" i="1" s="1"/>
  <c r="E65" i="1"/>
  <c r="D65" i="1"/>
  <c r="D67" i="1" l="1"/>
  <c r="O20" i="1"/>
  <c r="O24" i="1"/>
  <c r="O29" i="1"/>
  <c r="O82" i="1"/>
  <c r="O83" i="1"/>
  <c r="O85" i="1"/>
  <c r="O84" i="1" s="1"/>
  <c r="O87" i="1"/>
  <c r="O86" i="1" s="1"/>
  <c r="O98" i="1"/>
  <c r="O100" i="1"/>
  <c r="O19" i="1"/>
  <c r="O21" i="1"/>
  <c r="O31" i="1"/>
  <c r="O69" i="1"/>
  <c r="O65" i="1"/>
  <c r="O99" i="1"/>
  <c r="O18" i="1"/>
  <c r="O22" i="1"/>
  <c r="O32" i="1"/>
  <c r="O33" i="1"/>
  <c r="E14" i="1" l="1"/>
  <c r="D14" i="1"/>
  <c r="O27" i="1"/>
  <c r="O16" i="1"/>
  <c r="O97" i="1"/>
  <c r="O68" i="1"/>
  <c r="O67" i="1"/>
  <c r="O64" i="1"/>
  <c r="O15" i="1" l="1"/>
  <c r="O14" i="1" l="1"/>
  <c r="E158" i="1" l="1"/>
  <c r="O158" i="1" s="1"/>
  <c r="G155" i="1" l="1"/>
  <c r="E155" i="1" l="1"/>
  <c r="O155" i="1" s="1"/>
  <c r="O12" i="1"/>
</calcChain>
</file>

<file path=xl/sharedStrings.xml><?xml version="1.0" encoding="utf-8"?>
<sst xmlns="http://schemas.openxmlformats.org/spreadsheetml/2006/main" count="437" uniqueCount="360">
  <si>
    <t>№ п/п</t>
  </si>
  <si>
    <t>Наименование программных мероприятий</t>
  </si>
  <si>
    <t>Срок реализации программ</t>
  </si>
  <si>
    <t>Объемы финансирования, тыс. руб.</t>
  </si>
  <si>
    <t>Уровень освоения финансовых средств, (%)</t>
  </si>
  <si>
    <t>Наименование целевых показателей (индикаторов) определяющих результативность реализации мероприятий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</si>
  <si>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</si>
  <si>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</si>
  <si>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</si>
  <si>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</si>
  <si>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в том числе по источникам финансирования</t>
  </si>
  <si>
    <t>федеральный бюджет</t>
  </si>
  <si>
    <t>областной бюджет</t>
  </si>
  <si>
    <t>внебюджетные источники</t>
  </si>
  <si>
    <t>план</t>
  </si>
  <si>
    <t>факт</t>
  </si>
  <si>
    <t>Всего по программам</t>
  </si>
  <si>
    <t>Муниципальная программа Репьевского муниципального района  «Развитие образования»</t>
  </si>
  <si>
    <t>Муниципальная программа Репьевского муниципального района «Обеспечение доступным и комфортным жильем и коммунальными услугами населения Репьевского муниципального района»</t>
  </si>
  <si>
    <t>Соблюдение установленных законодательством требований о составе отчетности (%)</t>
  </si>
  <si>
    <t>Муниципальная программа Репьевского муниципального района  «Развитие физической культуры и спорта»</t>
  </si>
  <si>
    <t>1.  Количество мероприятий в области физической культуры и спорта  (шт)</t>
  </si>
  <si>
    <t>Муниципальная программа Репьевского муниципального района  «Экономическое развитие и инновационная экономика»</t>
  </si>
  <si>
    <t>1.  Объем инвестиций в основной капитал в расчете на 1 жителя муниципального образования (руб.)</t>
  </si>
  <si>
    <t>1.  Число субъектов малого  предпринимательства в расчете на 10 тыс. человек населения (ед.)</t>
  </si>
  <si>
    <t>Муниципальная программа Репьевского муниципального района  «Организация деятельности административной комиссии  муниципального района»</t>
  </si>
  <si>
    <t>Муниципальная программа Репьевского муниципального района  «Муниципальное управление Репьевского муниципального района»</t>
  </si>
  <si>
    <t>Муниципальная программа Репьевского муниципального района 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  поселений   Репьевского муниципального района»</t>
  </si>
  <si>
    <t>да</t>
  </si>
  <si>
    <t>нет</t>
  </si>
  <si>
    <t>местный бюджет</t>
  </si>
  <si>
    <t>Муниципальная программа Репьевского муниципального района "Энергоэффективность и развитие энергетики»</t>
  </si>
  <si>
    <r>
      <t>Подпрограмма  1:</t>
    </r>
    <r>
      <rPr>
        <sz val="10"/>
        <color theme="1"/>
        <rFont val="Times New Roman"/>
        <family val="1"/>
        <charset val="204"/>
      </rPr>
      <t xml:space="preserve"> «Содержание штата административной комиссии»</t>
    </r>
  </si>
  <si>
    <r>
      <t xml:space="preserve">Подпрограмма  2: </t>
    </r>
    <r>
      <rPr>
        <sz val="10"/>
        <color theme="1"/>
        <rFont val="Times New Roman"/>
        <family val="1"/>
        <charset val="204"/>
      </rPr>
      <t>«Материальное обеспечение административной комиссии»</t>
    </r>
  </si>
  <si>
    <t>Приложение № 3</t>
  </si>
  <si>
    <t>Отчет</t>
  </si>
  <si>
    <r>
      <rPr>
        <b/>
        <u/>
        <sz val="10"/>
        <color theme="1"/>
        <rFont val="Times New Roman"/>
        <family val="1"/>
        <charset val="204"/>
      </rPr>
      <t>Подпрограмма  1:</t>
    </r>
    <r>
      <rPr>
        <b/>
        <sz val="10"/>
        <color theme="1"/>
        <rFont val="Times New Roman"/>
        <family val="1"/>
        <charset val="204"/>
      </rPr>
      <t xml:space="preserve"> "</t>
    </r>
    <r>
      <rPr>
        <sz val="10"/>
        <color theme="1"/>
        <rFont val="Times New Roman"/>
        <family val="1"/>
        <charset val="204"/>
      </rPr>
      <t>Муниципальное управление"</t>
    </r>
  </si>
  <si>
    <t>Количество граждан получивших государственную поддержку на улучшение жилищных условий в рамках подпрограммы (человек)</t>
  </si>
  <si>
    <t>Количество молодых семей  уличшивших илищные условия с помощью государственной поддержки (семей)</t>
  </si>
  <si>
    <t>1. Приобретение оборудования (ед.)</t>
  </si>
  <si>
    <r>
      <t>Основное мероприятие 1.1:</t>
    </r>
    <r>
      <rPr>
        <sz val="10"/>
        <color theme="1"/>
        <rFont val="Times New Roman"/>
        <family val="1"/>
        <charset val="204"/>
      </rPr>
      <t xml:space="preserve"> Обеспечение эффективности деятельности административных комиссий</t>
    </r>
  </si>
  <si>
    <r>
      <t>Основное мероприятие 2.1:</t>
    </r>
    <r>
      <rPr>
        <sz val="10"/>
        <color theme="1"/>
        <rFont val="Times New Roman"/>
        <family val="1"/>
        <charset val="204"/>
      </rPr>
      <t xml:space="preserve"> Обеспечение эффективности деятельности административных комиссий</t>
    </r>
  </si>
  <si>
    <t>3. Увеличение результативности участия Репьевских спортсменов в областных соревнованиях по видам спорта(количество)</t>
  </si>
  <si>
    <r>
      <t xml:space="preserve">Подпрограмма 1 </t>
    </r>
    <r>
      <rPr>
        <b/>
        <sz val="10"/>
        <color theme="1"/>
        <rFont val="Times New Roman"/>
        <family val="1"/>
        <charset val="204"/>
      </rPr>
      <t>«</t>
    </r>
    <r>
      <rPr>
        <sz val="10"/>
        <color theme="1"/>
        <rFont val="Times New Roman"/>
        <family val="1"/>
        <charset val="204"/>
      </rPr>
      <t>Комплексные меры по профилактике правонарушений в Репьевском муниципальном районе»</t>
    </r>
  </si>
  <si>
    <t>Доля освоения средств областного бюджета на противоэпизоотические мероприятия из общих средств (%)</t>
  </si>
  <si>
    <t xml:space="preserve">Создание условий для реализации мероприятий </t>
  </si>
  <si>
    <t xml:space="preserve">нет </t>
  </si>
  <si>
    <t>Доля расходов на обслуживание не более 15%</t>
  </si>
  <si>
    <t>Сбалансированность бюджетов</t>
  </si>
  <si>
    <t>Объем просроченной задолженности по долговым обязательствамвам</t>
  </si>
  <si>
    <t>Объем просроченной кредиторской задолженности</t>
  </si>
  <si>
    <t>Создание условий для реализации мероприятий</t>
  </si>
  <si>
    <t>Расходы на обеспечение деятельности (оказание услуг) муниципальных учреждений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(Иные бюджетные ассигнования)</t>
  </si>
  <si>
    <t>Обеспечение государственных гарантий реализации прав на получение общедоступного дошкольного образования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</si>
  <si>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государственных гарантий реализации прав на получение общедоступного дошкольного образования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</si>
  <si>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</si>
  <si>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>Обеспечение государственных гарантий реализации прав на получение общедоступного и бесплатного дошкольного, общего образования, а также дополнительного образования детей в общеобразовательных учреждениях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</si>
  <si>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государственных гарантий реализации прав на получение общедоступного и бесплатного дошкольного, общего образования, а также дополнительного образования детей в общеобразовательных учреждениях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</si>
  <si>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>Обеспечение учащихся общеобразовательных учреждений молочной продукцией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</si>
  <si>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>Выполнение других расходных обязательств в рамках подпрограммы  «Развитие дошкольного и общего образования»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</si>
  <si>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>Организация сбалансированного горячего питания школьников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</si>
  <si>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в рамках подпрограммы «Развитие дополнительного образования и воспитания»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</si>
  <si>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в рамках подпрограммы «Развитие дополнительного образования и воспитания» муниципальной программы Репьевского муниципального района «Развитие образования»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</si>
  <si>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подготовке молодежи к службе в Вооруженных Силах Российской Федерации в рамках подпрограммы «Организация отдыха и оздоровления детей и молодежи» муниципальной программы Репьевского муниципального района «Развитие образования» «Развитие образования» (Закупка товаров, работ и услуг для обеспечения государственных (муниципальных) нужд)</t>
  </si>
  <si>
    <t>Организация отдыха и оздоровления детей и молодежи в рамках подпрограммы «Организация отдыха и оздоровления детей и молодежи»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</si>
  <si>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>Мероприятия по организации отдыха и оздоровления детей и молодежи в рамках подпрограммы «Организация отдыха и оздоровления детей и молодежи» муниципальной программы Репьевского муниципального района «Развитие образования»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</si>
  <si>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организации отдыха и оздоровления детей и молодежи в рамках подпрограммы «Организация отдыха и оздоровления детей и молодежи»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</si>
  <si>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>Расходы на реализацию и проведение временного трудоустройства несовершеннолетних граждан в возрасте от 14 до 18 лет в свободное от учебы время в рамках подпрограммы «Организация отдыха и оздоровления детей и молодежи»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</si>
  <si>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>Выплаты семьям опекунов на содержание подопечных детей в рамках подпрограммы «Социальная поддержка детей-сирот и детей, нуждающихся в особой защите государства» муниципальной программы  Репьевского муниципального района «Развитие образования» (Социальное обеспечение и иные выплаты населению)</t>
  </si>
  <si>
    <t>Обеспечение выплаты вознаграждения, причитающегося приемному родителю в рамках подпрограммы «Социальная поддержка детей-сирот и детей, нуждающихся в особой защите государства» муниципальной программы Репьевского муниципального района «Развитие образования» (Социальное обеспечение и иные выплаты населению)</t>
  </si>
  <si>
    <t>Выполнение переданных полномочий по организации и осуществлению деятельности по опеке и попечительству в рамках подпрограммы «Социальная поддержка детей-сирот и детей, нуждающихся в особой защите государства» муниципальной программы Репьевского муниципального района «Развитие образования» 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</si>
  <si>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переданных полномочий по организации и осуществлению деятельности по опеке и попечительству в рамках подпрограммы «Социальная поддержка детей-сирот и детей, нуждающихся в особой защите государства» муниципальной программы Репьевского муниципального района «Развитие образования» »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</si>
  <si>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в рамках подпрограммы «Финансовое обеспечение реализации муниципальной программы» муниципальной программы Репьевского муниципального района «Развитие образования»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</si>
  <si>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деятельности структурных подразделений отделов в рамках подпрограммы «Финансовое обеспечение реализации муниципальной программы» муниципальной программы Репьевского муниципального района «Развитие образования»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</si>
  <si>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деятельности структурных подразделений отделов в рамках подпрограммы «Финансовое обеспечение реализации муниципальной программы»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</si>
  <si>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 xml:space="preserve"> Удовлетворенность населения качеством и (или) доступностью муниципальных услуг, предоставляемых поставщиком услуг (%)</t>
  </si>
  <si>
    <t xml:space="preserve"> Доля обоснованных жалоб (обращений) граждан о нарушении порядка работы с документами, от общего числа поступивших жалоб (%)</t>
  </si>
  <si>
    <t>Удовлетворенность населения качеством и (или) доступностью муниципальных услуг, предоставляемых поставщиком услуг (%)</t>
  </si>
  <si>
    <t>Доля исправного оборудования, программного обеспечения (%)</t>
  </si>
  <si>
    <t>Доля освоения средств субвенций на материально-техническое обеспечение из общих средств субвенции (%)</t>
  </si>
  <si>
    <t xml:space="preserve"> Осуществление полномочий по созданию и организации деятельности административной комиссии (тыс.руб.)</t>
  </si>
  <si>
    <t>Доля освоения средств на обеспечение деятельности (оказания услуг) муниципальных учреждений (%)</t>
  </si>
  <si>
    <t>Ввод (приобретение) жилья гражданами, молодыми семьями и молодыми специалистами на селе (кв.м.)</t>
  </si>
  <si>
    <t>Расходы на обеспечение деятельности (оказание услуг) муниципальных учреждений в рамках подпрограммы «Искусство и наследие» муниципальной программы Репьевского муниципального района «Развитие культуры»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</si>
  <si>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подпрограммы «Искусство и наследие» муниципальной программы Репьевского муниципального района «Развитие культуры»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</si>
  <si>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в рамках подпрограммы «Развитие культуры » муниципальной программы Репьевского муниципального района «Развитие культуры»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</si>
  <si>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подпрограммы «Развитие культуры » муниципальной программы Репьевского муниципального района «Развитие культуры»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</si>
  <si>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в рамках подпрограммы «Развитие культуры » муниципальной программы Репьевского муниципального района «Развитие культуры» (Иные бюджетные ассигнования)</t>
  </si>
  <si>
    <t>Расходы на обеспечение функций органов местного самоуправления в рамках подпрограммы «Обеспечение реализации муниципальной программы» муниципальной программы Репьевского муниципального района «Развитие культуры»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</si>
  <si>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подпрограммы «Обеспечение реализации муниципальной программы» муниципальной программы Репьевского муниципального района «Развитие культуры»» (Закупка товаров, работ и услуг для обеспечения государственных (муниципальных) нужд)</t>
  </si>
  <si>
    <t>Обеспечение государственных гарантий реализации прав на получение общедоступного дошкольного образования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</si>
  <si>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муниципальных учреждений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</si>
  <si>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общего образования, а также дополнительного образования детей в общеобразовательных учреждениях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образования»(Предоставление субсидий бюджетным, автономным учреждениям и иным некоммерческим организациям)</t>
  </si>
  <si>
    <t>Обеспечение учащихся общеобразовательных учреждений молочной продукцией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 (Предоставление субсидий бюджетным, автономным учреждениям и иным некоммерческим организациям)</t>
  </si>
  <si>
    <t>Резервный фонд правительства ВО(оплата социально-значимых мероприятий)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</si>
  <si>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>Резервный фонд правительства ВО(оплата социально-значимых мероприятий)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 (Предоставление субсидий бюджетным, автономным учреждениям и иным некоммерческим организациям)</t>
  </si>
  <si>
    <t>Расходы на реализацию и проведение временного трудоустройства несовершеннолетних граждан в возрасте от 14 до 18 лет в свободное от учебы время в рамках подпрограммы «Организация отдыха и оздоровления детей и молодежи» муниципальной программы Репьевского муниципального района «Развитие образования» (Предоставление субсидий бюджетным, автономным учреждениям и иным некоммерческим организациям)</t>
  </si>
  <si>
    <t>Организация отдыха и оздоровления детей и молодежи в рамках подпрограммы «Организация отдыха и оздоровления детей и молодежи» муниципальной программы Репьевского муниципального района «Развитие образования» (Предоставление субсидий бюджетным, автономным учреждениям и иным некоммерческим организациям)</t>
  </si>
  <si>
    <t>Выплаты приемной семье на содержание подопечных детей в рамках подпрограммы «Социальная поддержка детей-сирот и детей, нуждающихся в особой защите государства» муниципальной программы Репьевского муниципального района «Развитие образования» (Социальное обеспечение и иные выплаты)</t>
  </si>
  <si>
    <r>
      <rPr>
        <b/>
        <sz val="10"/>
        <color theme="1"/>
        <rFont val="Times New Roman"/>
        <family val="1"/>
        <charset val="204"/>
      </rPr>
      <t>Муниципальная программа Репьевского муниципального района  «Поддержка социально ориентированных некоммерческих организаций в Репьевском муниципальном районе»</t>
    </r>
    <r>
      <rPr>
        <sz val="10"/>
        <color theme="1"/>
        <rFont val="Times New Roman"/>
        <family val="1"/>
        <charset val="204"/>
      </rPr>
      <t xml:space="preserve"> </t>
    </r>
  </si>
  <si>
    <t>Расходы на обеспечение деятельности (оказание услуг) муниципальных учреждений в рамках подпрограммы  «Организация и проведение физкультурных и спортивных мероприятий» муниципальной программы Репьевского муниципального района «Развитие физической культуры и спорта»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</si>
  <si>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подпрограммы  «Организация и проведение физкультурных и спортивных мероприятий» муниципальной программы Репьевского муниципального района «Развитие физической культуры и спорта»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</si>
  <si>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в рамках подпрограммы  «Организация и проведение физкультурных и спортивных мероприятий» муниципальной программы Репьевского муниципального района «Развитие физической культуры и спорта»(Иные бюджетные ассигнования)</t>
  </si>
  <si>
    <t>Мероприятия в области физической культуры и спорта в рамках подпрограммы  «Организация и проведение физкультурных и спортивных мероприятий» муниципальной программы Репьевского муниципального района «Развитие физической культуры и спорта» (Закупка товаров, работ и услуг для обеспечения государственных (муниципальных) нужд)</t>
  </si>
  <si>
    <t>Количество социально ориентированных некоммерческих организаци, которым оказана финансовая помощь</t>
  </si>
  <si>
    <r>
      <rPr>
        <b/>
        <u/>
        <sz val="10"/>
        <color rgb="FF000000"/>
        <rFont val="Times New Roman"/>
        <family val="1"/>
        <charset val="204"/>
      </rPr>
      <t>Подпрограмма 1 :</t>
    </r>
    <r>
      <rPr>
        <sz val="10"/>
        <color rgb="FF000000"/>
        <rFont val="Times New Roman"/>
        <family val="1"/>
        <charset val="204"/>
      </rPr>
      <t xml:space="preserve">        "Развитие дошкольного и общего образования"</t>
    </r>
  </si>
  <si>
    <r>
      <rPr>
        <b/>
        <u/>
        <sz val="10"/>
        <color rgb="FF000000"/>
        <rFont val="Times New Roman"/>
        <family val="1"/>
        <charset val="204"/>
      </rPr>
      <t>Основное мероприятие 1.1:</t>
    </r>
    <r>
      <rPr>
        <sz val="10"/>
        <color rgb="FF000000"/>
        <rFont val="Times New Roman"/>
        <family val="1"/>
        <charset val="204"/>
      </rPr>
      <t xml:space="preserve">        "Развитие и модернизация дошкольного  образования"</t>
    </r>
  </si>
  <si>
    <r>
      <rPr>
        <b/>
        <u/>
        <sz val="10"/>
        <rFont val="Times New Roman"/>
        <family val="1"/>
        <charset val="204"/>
      </rPr>
      <t>Основное мероприятие 1.3:</t>
    </r>
    <r>
      <rPr>
        <sz val="10"/>
        <rFont val="Times New Roman"/>
        <family val="1"/>
        <charset val="204"/>
      </rPr>
      <t xml:space="preserve">  "Резервный фонд правительства Воронежской области"(финансовое обеспечение непредвиденных расходов) </t>
    </r>
  </si>
  <si>
    <r>
      <rPr>
        <b/>
        <u/>
        <sz val="10"/>
        <color theme="1"/>
        <rFont val="Times New Roman"/>
        <family val="1"/>
        <charset val="204"/>
      </rPr>
      <t>Подпрограмма 2:</t>
    </r>
    <r>
      <rPr>
        <sz val="10"/>
        <color theme="1"/>
        <rFont val="Times New Roman"/>
        <family val="1"/>
        <charset val="204"/>
      </rPr>
      <t xml:space="preserve">              «Развитие дополнительного образования и воспитания» муниципальной программы Репьевского муниципального района «Развитие образования» </t>
    </r>
  </si>
  <si>
    <t>Число детей в возрасте от 5 до 18 лет, обучающихся по дополнительным образовательным программам, в общей численности детей этого возраста (%)</t>
  </si>
  <si>
    <r>
      <rPr>
        <b/>
        <u/>
        <sz val="10"/>
        <color theme="1"/>
        <rFont val="Times New Roman"/>
        <family val="1"/>
        <charset val="204"/>
      </rPr>
      <t xml:space="preserve">Подпрограмма 3: </t>
    </r>
    <r>
      <rPr>
        <b/>
        <sz val="10"/>
        <color theme="1"/>
        <rFont val="Times New Roman"/>
        <family val="1"/>
        <charset val="204"/>
      </rPr>
      <t xml:space="preserve"> "</t>
    </r>
    <r>
      <rPr>
        <sz val="10"/>
        <color theme="1"/>
        <rFont val="Times New Roman"/>
        <family val="1"/>
        <charset val="204"/>
      </rPr>
      <t>Организация отдыха и оздоровления детей и молодежи"</t>
    </r>
  </si>
  <si>
    <r>
      <t xml:space="preserve">Основное мероприятие 3.1: </t>
    </r>
    <r>
      <rPr>
        <sz val="10"/>
        <color theme="1"/>
        <rFont val="Times New Roman"/>
        <family val="1"/>
        <charset val="204"/>
      </rPr>
      <t>«Формирование целостной системы поддержки молодежи и подготовки ее к службе в Вооруженных Силах Российской Федерации»</t>
    </r>
  </si>
  <si>
    <r>
      <t xml:space="preserve">Основное мероприятие 3.2:  </t>
    </r>
    <r>
      <rPr>
        <sz val="10"/>
        <rFont val="Times New Roman"/>
        <family val="1"/>
        <charset val="204"/>
      </rPr>
      <t>«Организация круглогодичного оздоровления детей и молодежи»</t>
    </r>
  </si>
  <si>
    <r>
      <rPr>
        <b/>
        <u/>
        <sz val="10"/>
        <color theme="1"/>
        <rFont val="Times New Roman"/>
        <family val="1"/>
        <charset val="204"/>
      </rPr>
      <t xml:space="preserve">Подпрограмма 4:    </t>
    </r>
    <r>
      <rPr>
        <sz val="10"/>
        <color theme="1"/>
        <rFont val="Times New Roman"/>
        <family val="1"/>
        <charset val="204"/>
      </rPr>
      <t xml:space="preserve"> "Социальная поддержка детей - сирот и детей, нуждающихся в особой защите государства"</t>
    </r>
  </si>
  <si>
    <r>
      <rPr>
        <b/>
        <u/>
        <sz val="10"/>
        <color theme="1"/>
        <rFont val="Times New Roman"/>
        <family val="1"/>
        <charset val="204"/>
      </rPr>
      <t xml:space="preserve">Подпрограмма 5:   </t>
    </r>
    <r>
      <rPr>
        <sz val="10"/>
        <color theme="1"/>
        <rFont val="Times New Roman"/>
        <family val="1"/>
        <charset val="204"/>
      </rPr>
      <t xml:space="preserve"> "Финансовое обеспечение реализации муниципальной программы"</t>
    </r>
  </si>
  <si>
    <r>
      <t xml:space="preserve">Основное мероприятие 5.1:  </t>
    </r>
    <r>
      <rPr>
        <sz val="10"/>
        <color theme="1"/>
        <rFont val="Times New Roman"/>
        <family val="1"/>
        <charset val="204"/>
      </rPr>
      <t xml:space="preserve"> «Финансовое обеспечение деятельности органов местного самоуправления»</t>
    </r>
  </si>
  <si>
    <r>
      <t xml:space="preserve">Основное мероприятие  5.2:  </t>
    </r>
    <r>
      <rPr>
        <sz val="10"/>
        <color theme="1"/>
        <rFont val="Times New Roman"/>
        <family val="1"/>
        <charset val="204"/>
      </rPr>
      <t>«Финансовое обеспечение деятельности муниципальных казенных  учреждений»</t>
    </r>
  </si>
  <si>
    <r>
      <t xml:space="preserve">Подпрограмма 1:    </t>
    </r>
    <r>
      <rPr>
        <sz val="10"/>
        <color theme="1"/>
        <rFont val="Times New Roman"/>
        <family val="1"/>
        <charset val="204"/>
      </rPr>
      <t xml:space="preserve"> «Искусство и наследие»</t>
    </r>
  </si>
  <si>
    <r>
      <t xml:space="preserve">Основное мероприятие 1.1: </t>
    </r>
    <r>
      <rPr>
        <sz val="10"/>
        <rFont val="Times New Roman"/>
        <family val="1"/>
        <charset val="204"/>
      </rPr>
      <t>«Финансовое обеспечение деятельности подведомственных муниципальных казенных  учреждений культуры»</t>
    </r>
  </si>
  <si>
    <r>
      <t xml:space="preserve">Основное мероприятие 1.2: </t>
    </r>
    <r>
      <rPr>
        <sz val="10"/>
        <rFont val="Times New Roman"/>
        <family val="1"/>
        <charset val="204"/>
      </rPr>
      <t>"Содействие сохранению и развитию муниципальных учреждений культуры»</t>
    </r>
  </si>
  <si>
    <r>
      <t>Подпрограмма 1:</t>
    </r>
    <r>
      <rPr>
        <sz val="10"/>
        <color theme="1"/>
        <rFont val="Times New Roman"/>
        <family val="1"/>
        <charset val="204"/>
      </rPr>
      <t xml:space="preserve"> «Организация и проведение физкультурных и спортивных мероприятий»</t>
    </r>
  </si>
  <si>
    <r>
      <t>Основное мероприятие 1.1:</t>
    </r>
    <r>
      <rPr>
        <sz val="10"/>
        <color theme="1"/>
        <rFont val="Times New Roman"/>
        <family val="1"/>
        <charset val="204"/>
      </rPr>
      <t xml:space="preserve"> Развитие физической культуры и спортав муниципальных учреждениях</t>
    </r>
  </si>
  <si>
    <r>
      <t>Подпрограмма 1</t>
    </r>
    <r>
      <rPr>
        <b/>
        <sz val="10"/>
        <color theme="1"/>
        <rFont val="Times New Roman"/>
        <family val="1"/>
        <charset val="204"/>
      </rPr>
      <t>:</t>
    </r>
    <r>
      <rPr>
        <sz val="10"/>
        <color theme="1"/>
        <rFont val="Times New Roman"/>
        <family val="1"/>
        <charset val="204"/>
      </rPr>
      <t xml:space="preserve"> «Развитие и поддержка малого и среднего предпринимательства»</t>
    </r>
  </si>
  <si>
    <r>
      <t xml:space="preserve">Основноке мероприятие 1.1: </t>
    </r>
    <r>
      <rPr>
        <sz val="10"/>
        <color theme="1"/>
        <rFont val="Times New Roman"/>
        <family val="1"/>
        <charset val="204"/>
      </rPr>
      <t xml:space="preserve">         Обеспечение проведения противоэпизоотических мероприятий</t>
    </r>
    <r>
      <rPr>
        <b/>
        <u/>
        <sz val="10"/>
        <color theme="1"/>
        <rFont val="Times New Roman"/>
        <family val="1"/>
        <charset val="204"/>
      </rPr>
      <t xml:space="preserve">     </t>
    </r>
    <r>
      <rPr>
        <sz val="10"/>
        <color theme="1"/>
        <rFont val="Times New Roman"/>
        <family val="1"/>
        <charset val="204"/>
      </rPr>
      <t xml:space="preserve">      </t>
    </r>
    <r>
      <rPr>
        <b/>
        <u/>
        <sz val="10"/>
        <color theme="1"/>
        <rFont val="Times New Roman"/>
        <family val="1"/>
        <charset val="204"/>
      </rPr>
      <t xml:space="preserve">       </t>
    </r>
  </si>
  <si>
    <r>
      <t xml:space="preserve">Основное мероприятие 1.2:  </t>
    </r>
    <r>
      <rPr>
        <sz val="10"/>
        <color theme="1"/>
        <rFont val="Times New Roman"/>
        <family val="1"/>
        <charset val="204"/>
      </rPr>
      <t xml:space="preserve">      Финансовое обеспечение деятельности  подведомственных организаций</t>
    </r>
  </si>
  <si>
    <r>
      <rPr>
        <b/>
        <u/>
        <sz val="10"/>
        <color theme="1"/>
        <rFont val="Times New Roman"/>
        <family val="1"/>
        <charset val="204"/>
      </rPr>
      <t>Основное мероприятие 1.1:</t>
    </r>
    <r>
      <rPr>
        <sz val="10"/>
        <color theme="1"/>
        <rFont val="Times New Roman"/>
        <family val="1"/>
        <charset val="204"/>
      </rPr>
      <t xml:space="preserve"> Финансовое обеспечение деятельности органов местного самоуправления</t>
    </r>
  </si>
  <si>
    <r>
      <t>Основное мероприятие 1.2:</t>
    </r>
    <r>
      <rPr>
        <sz val="10"/>
        <color theme="1"/>
        <rFont val="Times New Roman"/>
        <family val="1"/>
        <charset val="204"/>
      </rPr>
      <t xml:space="preserve"> Осуществление государственных полномочий по сбору информации от поселений, входящих в муниципальный район, необходимой для регистра муниципальных правовых актов Воронежской области</t>
    </r>
  </si>
  <si>
    <r>
      <t xml:space="preserve">Основное мероприятие 1.3: </t>
    </r>
    <r>
      <rPr>
        <sz val="10"/>
        <color theme="1"/>
        <rFont val="Times New Roman"/>
        <family val="1"/>
        <charset val="204"/>
      </rPr>
      <t>Организация обеспечения социальных выплат отдельным категориям граждан</t>
    </r>
  </si>
  <si>
    <r>
      <t xml:space="preserve">Основное мероприятие 2.1: </t>
    </r>
    <r>
      <rPr>
        <sz val="10"/>
        <color theme="1"/>
        <rFont val="Times New Roman"/>
        <family val="1"/>
        <charset val="204"/>
      </rPr>
      <t>Финансовое обеспечение выполнения других расходных обязательств</t>
    </r>
  </si>
  <si>
    <r>
      <t xml:space="preserve">Основное мероприятие 2.2: </t>
    </r>
    <r>
      <rPr>
        <sz val="10"/>
        <color theme="1"/>
        <rFont val="Times New Roman"/>
        <family val="1"/>
        <charset val="204"/>
      </rPr>
      <t>Финансовое обеспечение деятельности подведомственных учреждений</t>
    </r>
  </si>
  <si>
    <t>Расходы на обеспечение функций органов местного самоуправления в рамках подпрограммы «Муниципальное управление» муниципальной программы Репьевского муниципального района «Муниципальное управление Репьевского  муниципального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</si>
  <si>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подпрограммы «Муниципальное управление» муниципальной программы Репьевского муниципального района «Муниципальное управление Репьевского  муниципального района»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</si>
  <si>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в рамках подпрограммы «Муниципальное управление» муниципальной программы Репьевского муниципального района «Муниципальное управление Репьевского  муниципального района» (Иные бюджетные ассигнования)</t>
  </si>
  <si>
    <t>Расходы на обеспечение деятельности главы администрации Репьевского муниципального района в рамках подпрограммы «Муниципальное управление» муниципальной программы Репьевского муниципального района «Муниципальное управление Репьевского муниципального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</si>
  <si>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рамках подпрограммы «Муниципальное управление» муниципальной программы Репьевского муниципального района «Муниципальное управление Репьевского муниципального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»</t>
  </si>
  <si>
    <t>Резервный фонд правительства ВО(оплата социально-значимых мероприятий) в рамках подпрограммы «Муниципальное управление» муниципальной программы Репьевского муниципального района «Муниципальное управление Репьевского муниципального района»  » (Социальное обеспечение и иные выплаты населению)</t>
  </si>
  <si>
    <t>Доплаты к пенсиям муниципальных служащих в рамках подпрограммы «Муниципальное управление» муниципальной программы Репьевского муниципального района «Муниципальное управление Репьевского муниципального района» (Социальное обеспечение и иные выплаты населению)</t>
  </si>
  <si>
    <t>Выплаты единовременного денежного поощрения в связи с выходом на пенсию за выслугу лет в рамках подпрограммы «Муниципальное управление» муниципальной программы Репьевского муниципального района «Муниципальное управление Репьевского муниципального района» (Социальное обеспечение и иные выплаты населению)</t>
  </si>
  <si>
    <t>Оказание социальной помощи отдельным категориям граждан в рамках подпрограммы «Муниципальное управление» муниципальной программы Репьевского муниципального района «Муниципальное управление Репьевского муниципального района»  » (Социальное обеспечение и иные выплаты населению)</t>
  </si>
  <si>
    <t>Создание и организация деятельности комиссий по делам несовершеннолетних и защите их прав в рамках подпрограммы «Муниципальное управление» муниципальной программы Репьевского муниципального района «Муниципальное управление Репьевского муниципального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фондами)»</t>
  </si>
  <si>
    <t>Резервный фонд правительства ВО(проведение аварийно-восстановительных работ и иных мероприятий, связанных с предупреждением и ликвидацией последствий стихийных бедствий и других чрезвычайных ситуаций) в рамках подпрограммы "Управление муниципальным имуществом"муниципальной программы Репьевского муниципального района "Муниципальное управление Репьевского муниципального района"(Закупка товаров, работ и услуг для обеспечения государственных (муниципальных) нужд)</t>
  </si>
  <si>
    <t>Выполнение других расходных обязательств в рамках подпрограммы «Управление муниципальным имуществом» муниципальной программы Репьевского муниципального района «Муниципальное управление Репьевского муниципального района»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</si>
  <si>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в рамках подпрограммы "Управление муниципальным имуществом"муниципальной программы Репьевского муниципального района "Муниципальное управление Репьевского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</si>
  <si>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подпрограммы "Управление муниципальным имуществом"муниципальной программы Репьевского муниципального района "Муниципальное управление Репьевского муниципального района"(Закупка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</si>
  <si>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в рамках подпрограммы "Управление муниципальным имуществом"муниципальной программы Репьевского муниципального района "Муниципальное управление Репьевского муниципального района"(Иные бюджетные ассигнования)</t>
  </si>
  <si>
    <t>Объем кредиторской задолженности по оплате труда</t>
  </si>
  <si>
    <t>Муниципальная программа Репьевского муниципального района "Развитие культуры"</t>
  </si>
  <si>
    <t>Муниципальная программа Репьевского муниципального района  «Развитие транспортной системы»</t>
  </si>
  <si>
    <t>Прирост протяженности автомобильных дорог общего пользования муниципального значения, соответствующих нормативным требованиям к транспортно-эксплуатационным показателям (%)</t>
  </si>
  <si>
    <t>Доля протяженности автомобильных дорог общего пользования муниципального значения, не отвечающих нормативным требованиям, в общей протяженности автомобильных дорог общего пользования муниципального значения (%)</t>
  </si>
  <si>
    <t>Содержание и ремонт автомобильных дорог общего пользования муниципального значения и сооружений на них (км)</t>
  </si>
  <si>
    <t>Капитальный ремонт и ремонт автомобильных дорог общего пользования местного значения  в рамках подпрограммы "Развитие дорожного хозяйства в Репьевском муниципальном районе" муниципальной программы  Репьевского муниципального района"Развитие транспортной системы " (Закупка товаров, работ и услуг для обеспечения государственных (муниципальных) нужд)</t>
  </si>
  <si>
    <t>Мероприятия  по развитию сети автомобильных дорог общего пользования в рамках подпрограммы "Развитие дорожного хозяйства в Репьевском муниципальном районе" муниципальной программы  Репьевского муниципального района"Развитие транспортной системы " (Закупка товаров, работ и услуг для обеспечения государственных (муниципальных) нужд)</t>
  </si>
  <si>
    <r>
      <t>Основное мероприятие 1:</t>
    </r>
    <r>
      <rPr>
        <b/>
        <sz val="10"/>
        <color theme="1"/>
        <rFont val="Times New Roman"/>
        <family val="1"/>
        <charset val="204"/>
      </rPr>
      <t xml:space="preserve"> "</t>
    </r>
    <r>
      <rPr>
        <sz val="10"/>
        <color theme="1"/>
        <rFont val="Times New Roman"/>
        <family val="1"/>
        <charset val="204"/>
      </rPr>
      <t>Развитие сети автомобильных дорог общего пользования"</t>
    </r>
  </si>
  <si>
    <t>1. Количество оказанных консультационных услуг (ед.)</t>
  </si>
  <si>
    <t>2.  Объем налоговых поступлений в консолидированный бюджет Репьевского муниципального района  от субъектов МП (млн. руб.)</t>
  </si>
  <si>
    <t>3.  Доля среднесписочной численности работников МП в среднесписочной численности работников всех предприятий и организаций (%)</t>
  </si>
  <si>
    <t>4.  Количество малых  предприятий (ед.)</t>
  </si>
  <si>
    <t>5.  Количество индивидуальных предпринимателей с учетом КФХ (ед.)</t>
  </si>
  <si>
    <t>1. Количество молодежи, вовлеченное в профилактические мероприятия от общей численности молодежи в районе (чел);</t>
  </si>
  <si>
    <t>2.Сокращение общего количества преступлений, совершаемых на территории Репьевского муниципального района (%);</t>
  </si>
  <si>
    <t>3. Сокращение количества преступлений, совершаемых в общественных местах Репьевского муниципального района (%);</t>
  </si>
  <si>
    <t xml:space="preserve">4. Сокращение количества преступлений, совершаемых несовершеннолетними (%). </t>
  </si>
  <si>
    <t xml:space="preserve">1. Сокращение количества преступлений, совершаемых несовершеннолетними (%). </t>
  </si>
  <si>
    <t>1. Сокращение количества преступлений, совершаемых в общественных местах Репьевского муниципального района (%);</t>
  </si>
  <si>
    <t>2.  Количество оказанных консультационных услуг (%)</t>
  </si>
  <si>
    <t>Муниципальная программа Репьевского муниципального района  «Профилактика правонарушений на территории Репьевского муниципального района на 2015-2021 годы»</t>
  </si>
  <si>
    <t xml:space="preserve">Расходы на обеспечение деятельности (оказание услуг) муниципальных учреждений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 (Предоставление субсидий бюджетным, автономным учреждениям и иным некоммерческим организациям) </t>
  </si>
  <si>
    <t>Компенсация,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 общеобразовательную программу дошкольного образования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(Социальное обеспечение и иные выплаты населению)</t>
  </si>
  <si>
    <t>Компенсация, выплачиваемая родителям (законным представителям) в целях материальной поддержки воспитания и обучения детей, посещающих образовательные организации, реализующие  общеобразовательную программу дошкольного образования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(Предоставление субсидий бюджетным, автономным учреждениям и иным некоммерческим организациям)</t>
  </si>
  <si>
    <t>Обеспечение учащихся общеобразовательных учреждений молочной продукцией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образования»(Закупки товаров, работ и услуг для обеспечения государственных (муниципальных) нужд)</t>
  </si>
  <si>
    <t>Обеспечение учащихся общеобразовательных учреждений молочной продукцией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(Предоставление субсидий бюджетным, автономным учреждениям и иным некоммерческим организациям)</t>
  </si>
  <si>
    <r>
      <t>Основное мероприятие 1.1:</t>
    </r>
    <r>
      <rPr>
        <sz val="10"/>
        <color theme="1"/>
        <rFont val="Times New Roman"/>
        <family val="1"/>
        <charset val="204"/>
      </rPr>
      <t xml:space="preserve"> "Финансовая поддержка субъектов малого и среднего предпринимательства"</t>
    </r>
  </si>
  <si>
    <t>Развитие и поддержка деятельности АНО " Репьевский центр поддержки предпринимательства» по оказанию услуг субъектам малого предпринимательства в рамках подпрограммы «Развитие и поддержка малого  предпринимательства» муниципальной программы Репьевского муниципального района «Экономическое развитие и инновационная экономика » (Предоставление субсидий бюджетным, автономным учреждениям и иным некоммерческим организациям)</t>
  </si>
  <si>
    <t>Предоставление грантов начинающим субъектам малого предпринимательства-индивидуальным предпринимателям и юридическим лицам-производителям товаров(работ,услуг) в рамках подпрограммы «Развитие и поддержка малого  предпринимательства» муниципальной программы Репьевского муниципального района «Экономическое развитие и инновационная экономика » (Иные бюджетные ассигнования)</t>
  </si>
  <si>
    <t>Расходы на обеспечение деятельности (оказание услуг) муниципальных учреждений в рамках подпрограммы «Обеспечение реализации муниципальной программы » муниципальной программы Репьевского муниципального района «Развитие сельского хозяйства, производства пищевых продуктов и инфраструктуры агропродовольственного рынка на 2014-2020 годы» (Иные бюджетные ассигнования)</t>
  </si>
  <si>
    <t>Осуществление полномочий по созданию и организации деятельности административных комиссий в рамках подпрограммы «Содержание штата административной комиссии» муниципальной программы Репьевского муниципального района «Организация деятельности административной комиссии муниципального района»(Расходы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</si>
  <si>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административных комиссий в рамках подпрограммы «Материальное обеспечение административной комиссии» муниципальной программы Репьевского муниципального района «Организация деятельности административной комиссии муниципального района» (Закупка товаров, работ и услуг для обеспечения государственных (муниципальных) нужд)</t>
  </si>
  <si>
    <t>Выполнение других расходных обязательств в рамках подпрограммы  «Развитие дошкольного и общего образования» муниципальной программы Репьевского муниципального района «Развитие образования» (Предоставление субсидий бюджетным автономным учреждениям и иным некоммерческим организациям)</t>
  </si>
  <si>
    <t>Организация сбалансированного горячего питания школьников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(Предоставление субсидий бюджетным, автономным учреждениям и иным некоммерческим организациям)</t>
  </si>
  <si>
    <t>Реализация мероприятий областной адресной программы капитального ремонта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</si>
  <si>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>Финансовое обеспечение деятельности структурных подразделений отделов в рамках подпрограммы «Финансовое обеспечение реализации муниципальной программы» муниципальной программы Репьевского муниципального района «Развитие образования» » (Социальное обеспечение и иные выплаты населению)</t>
  </si>
  <si>
    <r>
      <rPr>
        <b/>
        <u/>
        <sz val="10"/>
        <color theme="1"/>
        <rFont val="Times New Roman"/>
        <family val="1"/>
        <charset val="204"/>
      </rPr>
      <t xml:space="preserve">Основное мероприятие 1.2:  </t>
    </r>
    <r>
      <rPr>
        <sz val="10"/>
        <color theme="1"/>
        <rFont val="Times New Roman"/>
        <family val="1"/>
        <charset val="204"/>
      </rPr>
      <t xml:space="preserve"> «Развитие и модернизация общего образования»</t>
    </r>
  </si>
  <si>
    <t>Реализация мероприятий по обеспечению жильем молодых семей в рамках подпрограммы «Обеспечение жильем молодых семей» муниципальной программы Репьевского муниципального района «Обеспечение доступным и комфортным жильем и коммунальными услугами населения Репьевского района»  (Социальное обеспечение и иные выплаты населению)</t>
  </si>
  <si>
    <r>
      <t xml:space="preserve">Подпрограмма 2:  </t>
    </r>
    <r>
      <rPr>
        <sz val="10"/>
        <color theme="1"/>
        <rFont val="Times New Roman"/>
        <family val="1"/>
        <charset val="204"/>
      </rPr>
      <t>"Образование" муниципальной программы Репьевского муниципального района «Развитие культуры»</t>
    </r>
  </si>
  <si>
    <r>
      <t>Основное мероприятие 2.1:</t>
    </r>
    <r>
      <rPr>
        <sz val="10"/>
        <color theme="1"/>
        <rFont val="Times New Roman"/>
        <family val="1"/>
        <charset val="204"/>
      </rPr>
      <t xml:space="preserve"> «Развитие инфраструктуры и обновление содержания дополнительного образования детей»</t>
    </r>
  </si>
  <si>
    <t>Расходы на обеспечение деятельности (оказание услуг) муниципальных учреждений в рамках подпрограммы «Образование» муниципальной программы Репьевского муниципального района «Развитие культуры»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</si>
  <si>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подпрограммы «Образование» муниципальной программы Репьевского муниципального района «Развитие культуры» (Закупка товаров, работ и услуг для обеспечения государственных (муниципальных) нужд)</t>
  </si>
  <si>
    <r>
      <t>Основное мероприятие 3.1:</t>
    </r>
    <r>
      <rPr>
        <sz val="10"/>
        <color theme="1"/>
        <rFont val="Times New Roman"/>
        <family val="1"/>
        <charset val="204"/>
      </rPr>
      <t xml:space="preserve"> "Сохранение и развитие объектов культуры"</t>
    </r>
  </si>
  <si>
    <r>
      <t xml:space="preserve">Подпрограмма 4: </t>
    </r>
    <r>
      <rPr>
        <sz val="10"/>
        <color theme="1"/>
        <rFont val="Times New Roman"/>
        <family val="1"/>
        <charset val="204"/>
      </rPr>
      <t>«Обеспечение реализации муниципальной программы» муниципальной программы Репьевского муниципального района «Развитие культуры»</t>
    </r>
  </si>
  <si>
    <r>
      <t xml:space="preserve">Основное мероприятие 4.1: </t>
    </r>
    <r>
      <rPr>
        <sz val="10"/>
        <color theme="1"/>
        <rFont val="Times New Roman"/>
        <family val="1"/>
        <charset val="204"/>
      </rPr>
      <t>«Финансовое обеспечение деятельности  органов местного самоуправления»</t>
    </r>
  </si>
  <si>
    <t>4</t>
  </si>
  <si>
    <t>Реализация мероприятий областной адресной программы капитального ремонта в рамках подпрограммы  «Организация и проведение физкультурных и спортивных мероприятий» муниципальной программы Репьевского муниципального района «Развитие физической культуры и спорта» (Закупка товаров, работ и услуг для обеспечения государственных (муниципальных) нужд)</t>
  </si>
  <si>
    <r>
      <rPr>
        <b/>
        <u/>
        <sz val="10"/>
        <color theme="1"/>
        <rFont val="Times New Roman"/>
        <family val="1"/>
        <charset val="204"/>
      </rPr>
      <t>Основное мероприятие 1.2:</t>
    </r>
    <r>
      <rPr>
        <sz val="10"/>
        <color theme="1"/>
        <rFont val="Times New Roman"/>
        <family val="1"/>
        <charset val="204"/>
      </rPr>
      <t xml:space="preserve">  "Обеспечение предоставления муниципальных услуг"</t>
    </r>
  </si>
  <si>
    <t>5</t>
  </si>
  <si>
    <t>6</t>
  </si>
  <si>
    <t>Расходы на обеспечение деятельности (оказание услуг) муниципальных учреждений в рамках подпрограммы «Обеспечение реализации муниципальной программы » муниципальной программы Репьевского муниципального района «Развитие сельского хозяйства, производства пищевых продуктов и инфраструктуры агропродовольственного рынка на 2014-2021 годы» (Закупка товаров, работ и услуг для обеспечения государственных (муниципальных) нужд)</t>
  </si>
  <si>
    <r>
      <t>Основное мероприятие 1.1:</t>
    </r>
    <r>
      <rPr>
        <sz val="10"/>
        <color theme="1"/>
        <rFont val="Times New Roman"/>
        <family val="1"/>
        <charset val="204"/>
      </rPr>
      <t xml:space="preserve"> «Энергосбережение и повышение энергетической эффективности в коммунальной инфраструктуре, промышленности и энергетике»</t>
    </r>
  </si>
  <si>
    <t>8</t>
  </si>
  <si>
    <t>9</t>
  </si>
  <si>
    <t>10</t>
  </si>
  <si>
    <t>Процентные платежи по муниципальному долгу Репьевского муниципального района (Обслуживание государственного (муниципального) долга)</t>
  </si>
  <si>
    <t>Субсидии бюджетам сельских поселений на мероприятия  по развитию градостроительной деятельности (межбюджетные трансферты)</t>
  </si>
  <si>
    <r>
      <t>Основное мероприятие 3.1:</t>
    </r>
    <r>
      <rPr>
        <sz val="10"/>
        <color theme="1"/>
        <rFont val="Times New Roman"/>
        <family val="1"/>
        <charset val="204"/>
      </rPr>
      <t xml:space="preserve"> Финансовое обеспечение органов местного самоуправления</t>
    </r>
  </si>
  <si>
    <t>Соблюдение бюджетного законодательства</t>
  </si>
  <si>
    <t>11</t>
  </si>
  <si>
    <r>
      <t xml:space="preserve">Основное мероприятие 1.1:  </t>
    </r>
    <r>
      <rPr>
        <sz val="10"/>
        <color theme="1"/>
        <rFont val="Times New Roman"/>
        <family val="1"/>
        <charset val="204"/>
      </rPr>
      <t xml:space="preserve">«Создание единой системы противодействия преступности и обеспечения общественной безопасности </t>
    </r>
  </si>
  <si>
    <t>Выполнение других расходных обязательств в рамках подпрограммы «Комплексные меры по профилактике правонарушений в Репьевском муниципальном районе»муниципальной программы Репьевского муниципального района«Профилактика правонарушений на территории Репьевского  муниципального района
на 2015 – 2021 годы»(Закупка товаров, работ и услуг для обеспечения государственных (муниципальных) нужд)</t>
  </si>
  <si>
    <t>12</t>
  </si>
  <si>
    <t>Иные межбюджетные трансферты на мероприятия  по развитию сети автомобильных дорог общего пользования в рамках подпрограммы "Развитие дорожного хозяйства в Репьевском муниципальном районе" муниципальной программы  Репьевского муниципального района"Развитие транспортной системы "  (Межбюджетные трансферты)</t>
  </si>
  <si>
    <t>Предоставление на конкурсной  основе грантов в форме субсидий на поддержку социально ориентированных некоммерческих  организаций в рамках подпрограммы «Предоставление на конкурсной основе грантов в форме субсидий  на поддержку социально ориентированных некоммерческих организаций в Репьевском муниципальном районе»  муниципальной программы Репьевского муниципального района «Поддержка социально ориентированных некоммерческих организаций в Репьевском муниципальном районе» (Предоставление субсидий бюджетным, автономным учреждениям и иным некоммерческим организациям)</t>
  </si>
  <si>
    <t>7</t>
  </si>
  <si>
    <r>
      <rPr>
        <b/>
        <u/>
        <sz val="10"/>
        <color rgb="FF000000"/>
        <rFont val="Times New Roman"/>
        <family val="1"/>
        <charset val="204"/>
      </rPr>
      <t>Подпрограмма 1: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"Развитие дорожного хозяйства в Репьевском муниципальном районе"</t>
    </r>
  </si>
  <si>
    <t xml:space="preserve"> Увеличение количества наименований библиографических записей (изданий), включенных в    электронный каталог (ед.)</t>
  </si>
  <si>
    <t>1.  Увеличение численности участников культурно-досуговых мероприятий (по сравнению с предыдущим годом) (ед.)</t>
  </si>
  <si>
    <t xml:space="preserve">Общая площадь жилых помещений, приходящихся в среднем на 1 жителя района (кв. м.. / человек)            </t>
  </si>
  <si>
    <t>1. Число рассмотренных административной комиссией протоколов об административных правонарушениях (ед.)</t>
  </si>
  <si>
    <t>2. Сумма наложенных штрафов за административное правонарушение (руб.)</t>
  </si>
  <si>
    <t>2. Количество приобретенного пассажирского автотранспорта (ед.)</t>
  </si>
  <si>
    <t>2020-2028гг.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</si>
  <si>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</si>
  <si>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(Предоставление субсидий бюджетным, автономным учреждениям и иным некоммерческим организациям)</t>
  </si>
  <si>
    <t>Организация бесплатного горячего питания обучающихся.получающих начальное общее образование в муниципальных образовательных организациях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</si>
  <si>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обучающихся.получающих начальное общее образование в муниципальных образовательных организациях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образования»(Предоставление субсидий бюджетным, автономным учреждениям и иным некоммерческим организациям)</t>
  </si>
  <si>
    <t xml:space="preserve">2020-         2028г.г. </t>
  </si>
  <si>
    <r>
      <rPr>
        <b/>
        <u/>
        <sz val="10"/>
        <color theme="1"/>
        <rFont val="Times New Roman"/>
        <family val="1"/>
        <charset val="204"/>
      </rPr>
      <t>Подпрограмма 1:</t>
    </r>
    <r>
      <rPr>
        <sz val="10"/>
        <color theme="1"/>
        <rFont val="Times New Roman"/>
        <family val="1"/>
        <charset val="204"/>
      </rPr>
      <t xml:space="preserve"> «Повышение эффективности государственной поддержки  социально ориентированных некоммерческих организаций »  </t>
    </r>
  </si>
  <si>
    <r>
      <rPr>
        <b/>
        <u/>
        <sz val="10"/>
        <color theme="1"/>
        <rFont val="Times New Roman"/>
        <family val="1"/>
        <charset val="204"/>
      </rPr>
      <t>Основное мероприятие 1.1 :</t>
    </r>
    <r>
      <rPr>
        <sz val="10"/>
        <color theme="1"/>
        <rFont val="Times New Roman"/>
        <family val="1"/>
        <charset val="204"/>
      </rPr>
      <t xml:space="preserve"> «Финансовая поддержка социально ориентированных некоммерческих организаций на реализацию программ (проектов) путем предоставления грантов в форме субсидий»</t>
    </r>
  </si>
  <si>
    <r>
      <t>Подпрограмма 1:</t>
    </r>
    <r>
      <rPr>
        <sz val="10"/>
        <color theme="1"/>
        <rFont val="Times New Roman"/>
        <family val="1"/>
        <charset val="204"/>
      </rPr>
      <t xml:space="preserve">    «Обеспечение жильем молодых семей» муниципальной программы Репьевского муниципального района «Обеспечение доступным и комфортным жильем и коммунальными услугами населения Репьевского района»</t>
    </r>
  </si>
  <si>
    <r>
      <t xml:space="preserve">Основное мероприятие 1.1:    </t>
    </r>
    <r>
      <rPr>
        <sz val="10"/>
        <color theme="1"/>
        <rFont val="Times New Roman"/>
        <family val="1"/>
        <charset val="204"/>
      </rPr>
      <t>«Обеспечение жильем молодых семей"</t>
    </r>
  </si>
  <si>
    <r>
      <rPr>
        <b/>
        <u/>
        <sz val="10"/>
        <color theme="1"/>
        <rFont val="Times New Roman"/>
        <family val="1"/>
        <charset val="204"/>
      </rPr>
      <t>Подпрограмма 3</t>
    </r>
    <r>
      <rPr>
        <sz val="10"/>
        <color theme="1"/>
        <rFont val="Times New Roman"/>
        <family val="1"/>
        <charset val="204"/>
      </rPr>
      <t>:  «Развитие культуры» муниципальной программы Репьевского муниципального района «Развитие культуры»</t>
    </r>
  </si>
  <si>
    <t>Реализация подпрограммы «Развитие сельской культуры Репьевского муниципального района на 2020-2028 годы» муниципальной программы Репьевского муниципального района «Развитие культуры» (Закупка товаров, работ и услуг для обеспечения государственных (муниципальных) нужд)</t>
  </si>
  <si>
    <r>
      <t>Подпрограмма 5 :</t>
    </r>
    <r>
      <rPr>
        <sz val="10"/>
        <color theme="1"/>
        <rFont val="Times New Roman"/>
        <family val="1"/>
        <charset val="204"/>
      </rPr>
      <t xml:space="preserve">       «Развитие сельской культуры Репьевского муниципального района на 2020-2028 годы»</t>
    </r>
  </si>
  <si>
    <r>
      <t>Основное мероприятие 5.1:</t>
    </r>
    <r>
      <rPr>
        <sz val="10"/>
        <color theme="1"/>
        <rFont val="Times New Roman"/>
        <family val="1"/>
        <charset val="204"/>
      </rPr>
      <t xml:space="preserve"> Содействие сохранению и развитию муниципальных учреждений культуры</t>
    </r>
  </si>
  <si>
    <t>2020-  2028 г.г.</t>
  </si>
  <si>
    <t>Муниципальная программа Репьевского муниципального района «Развитие сельского хозяйства, производства пищевых продуктов и инфраструктуры агропродовольственного рынка на 2020-2028 годы»</t>
  </si>
  <si>
    <r>
      <t>Подпрограмма 1:</t>
    </r>
    <r>
      <rPr>
        <sz val="10"/>
        <color theme="1"/>
        <rFont val="Times New Roman"/>
        <family val="1"/>
        <charset val="204"/>
      </rPr>
      <t xml:space="preserve">  «Обеспечение реализации муниципальной программы » муниципальной программы Репьевского муниципального района «Развитие сельского хозяйства, производства пищевых продуктов и инфраструктуры агропродовольственного рынка на 2020-2028 годы»</t>
    </r>
  </si>
  <si>
    <t>Осуществление отдельных государственных полномочий в области обращения с животными без владельцев  в рамках подпрограммы «Обеспечение реализации муниципальной программы » муниципальной программы Репьевского муниципального района «Развитие сельского хозяйства, производства пищевых продуктов и инфраструктуры агропродовольственного рынка на 2020-2028 годы»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</si>
  <si>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в рамках подпрограммы «Обеспечение реализации муниципальной программы » муниципальной программы Репьевского муниципального района «Развитие сельского хозяйства, производства пищевых продуктов и инфраструктуры агропродовольственного рынка на 2020-2028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</si>
  <si>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Подпрограмма 2:</t>
    </r>
    <r>
      <rPr>
        <sz val="10"/>
        <color theme="1"/>
        <rFont val="Times New Roman"/>
        <family val="1"/>
        <charset val="204"/>
      </rPr>
      <t xml:space="preserve">  «Комплексное  развитие сельских территорий Репьевского муниципального района Воронежской области  на 2020-2028 годы»</t>
    </r>
  </si>
  <si>
    <r>
      <t>Мероприятие 2.1</t>
    </r>
    <r>
      <rPr>
        <b/>
        <sz val="10"/>
        <color theme="1"/>
        <rFont val="Times New Roman"/>
        <family val="1"/>
        <charset val="204"/>
      </rPr>
      <t xml:space="preserve">:  </t>
    </r>
    <r>
      <rPr>
        <sz val="10"/>
        <color theme="1"/>
        <rFont val="Times New Roman"/>
        <family val="1"/>
        <charset val="204"/>
      </rPr>
      <t xml:space="preserve"> Улучшение жилищных условий граждан, проживающих в сельской местности</t>
    </r>
  </si>
  <si>
    <t>Мероприятия по улучшению жилищных условий граждан.проживающих на сельских территориях в рамках подпрограммы «Комплексное  развитие сельских территорий Репьевского муниципального района Воронежской области  на 2020-2028 годы годы» муниципальной программы Репьевского муниципального района "Развитие сельского хозяйства, производства пищевых продуктов и инфраструктуры агропродовольственного рынка на 2020-2028 годы"(Социальное обеспечение и иные выплаты населению)</t>
  </si>
  <si>
    <r>
      <t xml:space="preserve">Основное мероприятие 1.4: </t>
    </r>
    <r>
      <rPr>
        <sz val="10"/>
        <color theme="1"/>
        <rFont val="Times New Roman"/>
        <family val="1"/>
        <charset val="204"/>
      </rPr>
      <t>Финансовое обеспечение выполнения других расходных обязательств</t>
    </r>
  </si>
  <si>
    <r>
      <t xml:space="preserve">Подпрограмма 2:  </t>
    </r>
    <r>
      <rPr>
        <b/>
        <sz val="10"/>
        <color theme="1"/>
        <rFont val="Times New Roman"/>
        <family val="1"/>
        <charset val="204"/>
      </rPr>
      <t xml:space="preserve"> «Управление муниципальным имуществом» муниципальной программы Репьевского муниципального района «Муниципальное управление Репьевского муниципального района»</t>
    </r>
  </si>
  <si>
    <t>Выполнение других расходных обязательств в рамках подпрограммы «Управление муниципальным имуществом» муниципальной программы Репьевского муниципального района «Муниципальное управление Репьевского муниципального района»  (Иные бюджетные ассигнования)</t>
  </si>
  <si>
    <r>
      <t>Подпрограмма 1:</t>
    </r>
    <r>
      <rPr>
        <sz val="10"/>
        <color theme="1"/>
        <rFont val="Times New Roman"/>
        <family val="1"/>
        <charset val="204"/>
      </rPr>
      <t xml:space="preserve"> «Повышение энергетической эффективности экономики Репьевского муниципального района и сокращение энергетических издержек в бюджетном секторе на 2020-2028 годы» муниципальной программы Репьевского муниципального района «Энергоэффективность и развитие энергетики»»</t>
    </r>
  </si>
  <si>
    <t>Повышение энергетической эффективности экономики и сокращение энергетических издержек в бюджетном секторе в рамках подпрограммы «Повышение энергетической эффективности экономики Репьевского муниципального района и сокращение энергетических издержек в бюджетном секторе на 2020-2028 годы» муниципальной программы Репьевского муниципального района «Энергоэффективность и развитие энергетики»» (Закупка товаров, работ и услуг для обеспечения государственных (муниципальных) нужд)</t>
  </si>
  <si>
    <t>2020 -2028гг.</t>
  </si>
  <si>
    <r>
      <t>Подпрограмма 1:</t>
    </r>
    <r>
      <rPr>
        <sz val="10"/>
        <color theme="1"/>
        <rFont val="Times New Roman"/>
        <family val="1"/>
        <charset val="204"/>
      </rPr>
      <t xml:space="preserve">  «Управление муниципальными финансами»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муниципального района» </t>
    </r>
  </si>
  <si>
    <r>
      <t>Основное мероприятие 1.3: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 «Управление муниципальным долгом Репьевского муниципального района»</t>
    </r>
  </si>
  <si>
    <r>
      <t xml:space="preserve">Основное мероприятие 1.1: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«Реализация мероприятий активной политики занятости населения»</t>
    </r>
  </si>
  <si>
    <r>
      <t>Основное мероприятие 1.2: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 «Управление  резервным фондом администрации Репьевского муниципального района и иными средствами на исполнение расходных обязательств муниципального района»</t>
    </r>
  </si>
  <si>
    <r>
      <t xml:space="preserve"> </t>
    </r>
    <r>
      <rPr>
        <b/>
        <u/>
        <sz val="10"/>
        <color theme="1"/>
        <rFont val="Times New Roman"/>
        <family val="1"/>
        <charset val="204"/>
      </rPr>
      <t>Подпрограмма 2:</t>
    </r>
    <r>
      <rPr>
        <sz val="10"/>
        <color theme="1"/>
        <rFont val="Times New Roman"/>
        <family val="1"/>
        <charset val="204"/>
      </rPr>
      <t xml:space="preserve">    "Создание условий для эффективного и ответственного управления муниципальными финансами»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муниципального района"</t>
    </r>
  </si>
  <si>
    <r>
      <t>Подпрограмма 3:</t>
    </r>
    <r>
      <rPr>
        <sz val="10"/>
        <color theme="1"/>
        <rFont val="Times New Roman"/>
        <family val="1"/>
        <charset val="204"/>
      </rPr>
      <t xml:space="preserve"> "Обеспечение реализации муниципальной программы»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муниципального района"</t>
    </r>
  </si>
  <si>
    <t xml:space="preserve"> </t>
  </si>
  <si>
    <t>Материально-техническое оснащение муниципальных общеобразовательных организаций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</si>
  <si>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r>
      <rPr>
        <b/>
        <u/>
        <sz val="10"/>
        <rFont val="Times New Roman"/>
        <family val="1"/>
        <charset val="204"/>
      </rPr>
      <t>Основное мероприятие 1.4</t>
    </r>
    <r>
      <rPr>
        <b/>
        <sz val="10"/>
        <rFont val="Times New Roman"/>
        <family val="1"/>
        <charset val="204"/>
      </rPr>
      <t xml:space="preserve"> "Финансовое обеспечение выполнения других расходных обязательств"</t>
    </r>
  </si>
  <si>
    <t>Возмещение расходов на размещение и питание граждан РФ, Украины, ДНР, ЛНР, находившихся в пунктах временного размещения и питания, за счет средств резервного фонда Правительства Российской Федерации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 (Предоставление субсидий бюджетным, автономным учреждениям и иным некоммерческим организациям)</t>
  </si>
  <si>
    <t>Резервный фонд администрации Репьёвского муниципального района (проведение мероприятий по  размещению и организации жизнеобеспечения граждан РФ, Украины, ДНР, ЛНР, находящихся в пунктах временного размещения и питания )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(Предоставление субсидий бюджетным, автономным учреждениям и иным некоммерческим организациям)</t>
  </si>
  <si>
    <t>1.5 Региональный проект "Патриотическое воспитание граждан Российской Федерации"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</si>
  <si>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в рамках подпрограммы  «Развитие дошкольного и общего образования» муниципальной программы Репьевского муниципального района «Развитие образования»(Расходы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</si>
  <si>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в рамках подпрограммы  «Развитие дошкольного и общего образования» муниципальной программы Репьевского муниципального района «Развитие образования» (Предоставление субсидий бюджетным, автономным учреждениям и иным некоммерческим организациям)</t>
  </si>
  <si>
    <r>
      <t xml:space="preserve">Основное мероприятие 2.1: </t>
    </r>
    <r>
      <rPr>
        <sz val="10"/>
        <color theme="1"/>
        <rFont val="Times New Roman"/>
        <family val="1"/>
        <charset val="204"/>
      </rPr>
      <t>«Выявление и поддержка одаренных детей и талантливой молодежи»</t>
    </r>
  </si>
  <si>
    <t>Оздоровление детей в рамках подпрограммы «Социальная поддержка детей-сирот и детей, нуждающихся в особой защите государства» муниципальной программы  Репьевского муниципального района «Развитие образования» (Социальное обеспечение и иные выплаты населению)</t>
  </si>
  <si>
    <t xml:space="preserve">Организация отдыха и оздоровления детей и молодежи в рамках подпрограммы «Организация отдыха и оздоровления детей и молодежи» муниципальной программы Репьевского муниципального района «Развитие образования» (Предоставление субсидий бюджетным, автономным учреждениям и иным некоммерческим организациям) </t>
  </si>
  <si>
    <r>
      <t xml:space="preserve">Основное мероприятие 4.1: </t>
    </r>
    <r>
      <rPr>
        <sz val="10"/>
        <color theme="1"/>
        <rFont val="Times New Roman"/>
        <family val="1"/>
        <charset val="204"/>
      </rPr>
      <t>«Обеспечение выплат приемной семье на содержание подопечных детей»</t>
    </r>
  </si>
  <si>
    <r>
      <t xml:space="preserve">Основное мероприятие 4.2: </t>
    </r>
    <r>
      <rPr>
        <sz val="10"/>
        <color theme="1"/>
        <rFont val="Times New Roman"/>
        <family val="1"/>
        <charset val="204"/>
      </rPr>
      <t>«Обеспечение выплат семьям опекунов на содержание подопечных детей»</t>
    </r>
  </si>
  <si>
    <r>
      <rPr>
        <b/>
        <u/>
        <sz val="10"/>
        <color theme="1"/>
        <rFont val="Times New Roman"/>
        <family val="1"/>
        <charset val="204"/>
      </rPr>
      <t>Основное мероприятие 4.3:</t>
    </r>
    <r>
      <rPr>
        <sz val="10"/>
        <color theme="1"/>
        <rFont val="Times New Roman"/>
        <family val="1"/>
        <charset val="204"/>
      </rPr>
      <t xml:space="preserve"> «Обеспечение выплаты вознаграждения, причитающегося приемному родителю»</t>
    </r>
  </si>
  <si>
    <r>
      <rPr>
        <b/>
        <u/>
        <sz val="10"/>
        <color theme="1"/>
        <rFont val="Times New Roman"/>
        <family val="1"/>
        <charset val="204"/>
      </rPr>
      <t>Основное мероприятие 4.4</t>
    </r>
    <r>
      <rPr>
        <sz val="10"/>
        <color theme="1"/>
        <rFont val="Times New Roman"/>
        <family val="1"/>
        <charset val="204"/>
      </rPr>
      <t>: «Выполнение переданных полномочий по организации и осуществлению деятельности по опеке и попечительству»</t>
    </r>
  </si>
  <si>
    <r>
      <t>Подпрограмма 2:</t>
    </r>
    <r>
      <rPr>
        <sz val="10"/>
        <color theme="1"/>
        <rFont val="Times New Roman"/>
        <family val="1"/>
        <charset val="204"/>
      </rPr>
      <t xml:space="preserve">  "Создание условий для обеспечения качественными услугами жилищно-коммунального хозяйства населения Репьевского муниципального района  Воронежской области"    </t>
    </r>
  </si>
  <si>
    <r>
      <rPr>
        <b/>
        <u/>
        <sz val="10"/>
        <color theme="1"/>
        <rFont val="Times New Roman"/>
        <family val="1"/>
        <charset val="204"/>
      </rPr>
      <t>Основное мероприятие 2.1</t>
    </r>
    <r>
      <rPr>
        <u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"Приобретение коммунальной специализированной техники"</t>
    </r>
  </si>
  <si>
    <t>Приобретение коммунальной специализированной техники в рамках подпрограммы «Создание условий для обеспечения качественными услугами жилищно-коммунального хозяйства населения Репьевского муниципального района» муниципальной программы Репьевского муниципального района «Обеспечение доступным и комфортным жильем и коммунальными услугами населения Репьевского района»(Закупка товаров, работ и услуг для обеспечения государственных (муниципальных) нужд)</t>
  </si>
  <si>
    <t>Поддержка отрасли культуры в рамках подпрограммы «Искусство и наследие» муниципальной программы Репьевского муниципального района «Развитие культуры» (Закупка товаров, работ и услуг для обеспечения государственных (муниципальных) нужд)</t>
  </si>
  <si>
    <r>
      <t xml:space="preserve">1.3: Региональный проект  </t>
    </r>
    <r>
      <rPr>
        <sz val="10"/>
        <rFont val="Times New Roman"/>
        <family val="1"/>
        <charset val="204"/>
      </rPr>
      <t>«Культурная среда»</t>
    </r>
  </si>
  <si>
    <t>Государственная поддержка отрасли  культуры в рамках подпрограммы «Искусство и наследие» муниципальной программы Репьевского муниципального района «Развитие культуры» (Закупка товаров, работ и услуг для обеспечения государственных (муниципальных) нужд)</t>
  </si>
  <si>
    <t>Государственная поддержка отрасли  культуры в рамках подпрограммы «Искусство и наследие» муниципальной программы Репьевского муниципального района «Развитие культуры» (Социальное обеспечение и иные выплаты населению)</t>
  </si>
  <si>
    <r>
      <rPr>
        <b/>
        <u/>
        <sz val="10"/>
        <rFont val="Times New Roman"/>
        <family val="1"/>
        <charset val="204"/>
      </rPr>
      <t xml:space="preserve">3.2: Региональный проект </t>
    </r>
    <r>
      <rPr>
        <sz val="10"/>
        <rFont val="Times New Roman"/>
        <family val="1"/>
        <charset val="204"/>
      </rPr>
      <t>"Культурная среда"</t>
    </r>
  </si>
  <si>
    <t>Оснащение образовательных учреждений в сфере культуры музыкальными инструментами, оборудованием и учебными материалами  в рамках подпрограммы «Образование» муниципальной программы Репьевского муниципального района «Развитие культуры» (Закупка товаров, работ и услуг для обеспечения государственных (муниципальных) нужд)</t>
  </si>
  <si>
    <t>Государственная поддержка отрасли  культуры  в рамках подпрограммы «Развитие культуры » муниципальной программы Репьевского муниципального района «Развитие культуры»(Социальное обеспечение и иные выплаты населению)</t>
  </si>
  <si>
    <t>Реализация подпрограммы «Развитие сельской культуры Репьевского муниципального района на 2020-2028 годы» муниципальной программы Репьевского муниципального района «Развитие культуры»(Иные бюджетные ассигнования)</t>
  </si>
  <si>
    <t>Реализация мероприятий областной адресной программы капитального ремонта  в рамках подпрограммы «Развитие сельской культуры Репьевского муниципального района на 2020-2028 годы» муниципальной программы Репьевского муниципального района «Развитие культуры» (Закупка товаров, работ и услуг для обеспечения государственных (муниципальных) нужд)</t>
  </si>
  <si>
    <t>Реализация мероприятий по созданию условий для развития физической культуры и массового спорта в рамках подпрограммы  «Организация и проведение физкультурных и спортивных мероприятий» муниципальной программы Репьевского муниципального района «Развитие физической культуры и спорта»(Расходы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</si>
  <si>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созданию условий для развития физической культуры и массового спорта в рамках подпрограммы  «Организация и проведение физкультурных и спортивных мероприятий» муниципальной программы Репьевского муниципального района «Развитие физической культуры и спорта» (Закупка товаров, работ и услуг для обеспечения государственных (муниципальных) нужд)</t>
  </si>
  <si>
    <t>Мероприятия в области физической культуры и спорта в рамках подпрограммы  «Организация и проведение физкультурных и спортивных мероприятий» муниципальной программы Репьевского муниципального района «Развитие физической культуры и спорта»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</si>
  <si>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rPr>
        <b/>
        <u/>
        <sz val="10"/>
        <color theme="1"/>
        <rFont val="Times New Roman"/>
        <family val="1"/>
        <charset val="204"/>
      </rPr>
      <t>Основное мероприятие 1.3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"Финансовое обеспечение выполнения других расходных обязательств"</t>
    </r>
  </si>
  <si>
    <t>Выполнение других расходных обязательств в рамках подпрограммы «Муниципальное управление » муниципальной программы Репьевского муниципального района «Муниципальное управление Репьевского муниципального района» (Закупка товаров, работ и услуг для обеспечения государственных (муниципальных) нужд)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</si>
  <si>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в рамках подпрограммы «Муниципальное управление» муниципальной программы Репьевского муниципального района «Муниципальное управление Репьевского  муниципального района» (Закупка товаров, работ и услуг для обеспечения государственных (муниципальных) нужд)</t>
  </si>
  <si>
    <r>
      <t>Основное мероприятие 1.5:</t>
    </r>
    <r>
      <rPr>
        <sz val="10"/>
        <color theme="1"/>
        <rFont val="Times New Roman"/>
        <family val="1"/>
        <charset val="204"/>
      </rPr>
      <t xml:space="preserve"> «Осуществление полномочий по составлению  списков кандидатов в присяжные заседатели федеральных судов общей юрисдикции в Российской Федерации»</t>
    </r>
  </si>
  <si>
    <t>Создание и организация деятельности комиссий по делам несовершеннолетних и защите их прав в рамках подпрограммы «Муниципальное управление» муниципальной программы Репьевского муниципального района «Муниципальное управление Репьевского муниципального района» (Закупка товаров, работ и услуг для обеспечения государственных (муниципальных) нужд)</t>
  </si>
  <si>
    <t>Организация перевозок пассажиров автомобильным транспортом общего пользования по муниципальным маршрутам регулярных перевозок по регулируемым тарифам в рамках  подпрограммы «Управление муниципальным имуществом» муниципальной программы Репьевского муниципального района «Муниципальное управление Репьевского муниципального района» (Закупка товаров, работ и услуг для обеспечения государственных (муниципальных) нужд)</t>
  </si>
  <si>
    <t>Выполнение других расходных обязательств в рамках подпрограммы «Управление муниципальным имуществом» муниципальной программы Репьевского муниципального района «Муниципальное управление Репьевского муниципального района» (Социальное обеспечение и иные выплаты населению)</t>
  </si>
  <si>
    <r>
      <t>Основное мероприятие 2.1:</t>
    </r>
    <r>
      <rPr>
        <sz val="10"/>
        <color theme="1"/>
        <rFont val="Times New Roman"/>
        <family val="1"/>
        <charset val="204"/>
      </rPr>
      <t xml:space="preserve"> Выравнивание бюджетной обеспеченности муниципальных образований </t>
    </r>
  </si>
  <si>
    <t>Дотации бюджетам сельских поселений на выравнивание бюджетной обеспеченности из бюджета субъекта Российской Федерации в рамках подпрограммы «Создание условий для эффективного и ответственного управления муниципальными финансами»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 муниципального района» (Межбюджетные трансферты)</t>
  </si>
  <si>
    <r>
      <t>Основное мероприятие 2.2:</t>
    </r>
    <r>
      <rPr>
        <sz val="10"/>
        <color theme="1"/>
        <rFont val="Times New Roman"/>
        <family val="1"/>
        <charset val="204"/>
      </rPr>
      <t xml:space="preserve"> Энергосбережение и повышение энергетической эффективности в системе наружного освещения</t>
    </r>
  </si>
  <si>
    <t>Субсидии бюджетам сельских поселений на софинансирование расходных обязательств  в сфере модернизации уличного освещения в рамках подпрограммы «Создание условий для эффективного и ответственного управления муниципальными финансами»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 муниципального района» (Межбюджетные трансферты)</t>
  </si>
  <si>
    <r>
      <t xml:space="preserve">Основное мероприятие 2.3: </t>
    </r>
    <r>
      <rPr>
        <sz val="10"/>
        <color theme="1"/>
        <rFont val="Times New Roman"/>
        <family val="1"/>
        <charset val="204"/>
      </rPr>
      <t xml:space="preserve"> Поведение мониторинга  и оценки эффективности развития муниципальных образований</t>
    </r>
  </si>
  <si>
    <r>
      <t xml:space="preserve">Основное мероприятие 2.4: </t>
    </r>
    <r>
      <rPr>
        <sz val="10"/>
        <color theme="1"/>
        <rFont val="Times New Roman"/>
        <family val="1"/>
        <charset val="204"/>
      </rPr>
      <t>Резервный фонд правительства Воронежской области (финансовое обеспечение непредвиденных расходов)</t>
    </r>
  </si>
  <si>
    <r>
      <t xml:space="preserve">Основное мероприятие 2.5:  </t>
    </r>
    <r>
      <rPr>
        <sz val="10"/>
        <color theme="1"/>
        <rFont val="Times New Roman"/>
        <family val="1"/>
        <charset val="204"/>
      </rPr>
      <t>«Строительство систем водоснабжения и водоотведения Воронежской области»</t>
    </r>
  </si>
  <si>
    <r>
      <t xml:space="preserve">Основное мероприятие 2.6:  </t>
    </r>
    <r>
      <rPr>
        <sz val="10"/>
        <color theme="1"/>
        <rFont val="Times New Roman"/>
        <family val="1"/>
        <charset val="204"/>
      </rPr>
      <t>"Финансовое обеспечение выполнения других расходных обязательств"</t>
    </r>
  </si>
  <si>
    <t xml:space="preserve">Иные межбюджетные трансферты на возмещение расходов на размещение и питание граждан РФ, Украины, ДНР, ЛНР, находившихся в пунктах временного размещения и питания, за счет средств резервного фонда Правительства Российской Федерации  </t>
  </si>
  <si>
    <r>
      <t xml:space="preserve">Основное мероприятие 2.7: </t>
    </r>
    <r>
      <rPr>
        <sz val="10"/>
        <color theme="1"/>
        <rFont val="Times New Roman"/>
        <family val="1"/>
        <charset val="204"/>
      </rPr>
      <t xml:space="preserve"> "Благоустройство территорий муниципальных образований"</t>
    </r>
  </si>
  <si>
    <t xml:space="preserve">Субсидии бюджетам сельских поселений на обеспечение комплексного развития сельских территорий </t>
  </si>
  <si>
    <r>
      <t>Основное мероприятие 2.8:</t>
    </r>
    <r>
      <rPr>
        <sz val="10"/>
        <color theme="1"/>
        <rFont val="Times New Roman"/>
        <family val="1"/>
        <charset val="204"/>
      </rPr>
      <t xml:space="preserve"> "Софинансирование приоритетных социально значимых расходов местных бюджетов"</t>
    </r>
  </si>
  <si>
    <t xml:space="preserve">Прочие межбюджетные трансферты, передаваемые бюджетам сельских поселений на предоставление финансовой поддержки поселениям </t>
  </si>
  <si>
    <r>
      <t>Основное мероприятие 2.9:</t>
    </r>
    <r>
      <rPr>
        <sz val="10"/>
        <color theme="1"/>
        <rFont val="Times New Roman"/>
        <family val="1"/>
        <charset val="204"/>
      </rPr>
      <t xml:space="preserve">  «Организация системы раздельного накопления твердых коммунальных отходов»</t>
    </r>
  </si>
  <si>
    <t>Субсидии бюджетам сельских поселений  на обеспечение мероприятий по организации системы раздельного накопления твердых коммунальных отходов</t>
  </si>
  <si>
    <t xml:space="preserve">Расходы на обеспечение функций органов местного самоуправления </t>
  </si>
  <si>
    <t>1. «Доля детей в возрасте 1 - 6 лет, получающих дошкольную образовательную услугу и (или) услугу по их содержанию в муниципальных дошкольных образовательных учреждениях, в общей численности детей в возрасте 1 - 6 лет»</t>
  </si>
  <si>
    <t>о ходе реализации муниципальных программ Репьёвского муниципального района (финансирование программ) за 2023 год</t>
  </si>
  <si>
    <t>Мероприятия по развитию сети дошкольных образовательных организаций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образования»(Предоставление субсидий бюджетным, автономным учреждениям и иным некоммерческим организациям)</t>
  </si>
  <si>
    <t>Материально-техническое оснащение муниципальных общеобразовательных организаций  в рамках подпрограммы  «Развитие дошкольного и общего образования» муниципальной программы Репьевского муниципального района «Развитие образования» (Предоставление субсидий бюджетным, автономным учреждениям и иным некоммерческим организациям)</t>
  </si>
  <si>
    <t>Обеспечение мероприятий по формированию экологической культуры раздельного накопления твердых коммунальных отходов  в рамках подпрограммы  «Развитие дошкольного и общего образования» муниципальной программы Репьевского муниципального района «Развитие образования» (Предоставление субсидий бюджетным, автономным учреждениям и иным некоммерческим организациям)</t>
  </si>
  <si>
    <t>Приведение территорий образовательных организаций к нормативным требованиям  в рамках подпрограммы «Развитие дошкольного и общего образования»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</si>
  <si>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r>
      <t xml:space="preserve">Основное мероприятие  5.3:  </t>
    </r>
    <r>
      <rPr>
        <sz val="10"/>
        <color theme="1"/>
        <rFont val="Times New Roman"/>
        <family val="1"/>
        <charset val="204"/>
      </rPr>
      <t>«"Резервный фонд правительства Воронежской области"(финансовое обеспечение непредвиденных расходов)»</t>
    </r>
  </si>
  <si>
    <t>Резервный фонд правительства ВО(оплата социально-значимых мероприятий) в рамках подпрограммы «Финансовое обеспечение реализации муниципальной программы» муниципальной программы Репьевского муниципального района «Развитие образования»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</si>
  <si>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в рамках подпрограммы «Искусство и наследие» муниципальной программы Репьевского муниципального района «Развитие культуры» (Иные бюджетные ассигнования)</t>
  </si>
  <si>
    <r>
      <t xml:space="preserve">1.3: Региональный проект </t>
    </r>
    <r>
      <rPr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«Творческие люди»</t>
    </r>
  </si>
  <si>
    <t>Софинансирование расходов по реализации мероприятий по ремонту объектов теплоэнергетического хозяйства муниципальных образований, находящихся в собственности, к очередному зимнему отопительному периоду в рамках подпрограммы «Развитие культуры » муниципальной программы Репьевского муниципального района «Развитие культуры» (Закупка товаров, работ и услуг для обеспечения государственных (муниципальных) нужд)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</si>
  <si>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 » муниципальной программы Репьевского муниципального района «Развитие культуры» (Закупка товаров, работ и услуг для обеспечения государственных (муниципальных) нужд)</t>
  </si>
  <si>
    <r>
      <rPr>
        <b/>
        <u/>
        <sz val="10"/>
        <rFont val="Times New Roman"/>
        <family val="1"/>
        <charset val="204"/>
      </rPr>
      <t>3.3: Региональный проект</t>
    </r>
    <r>
      <rPr>
        <sz val="10"/>
        <rFont val="Times New Roman"/>
        <family val="1"/>
        <charset val="204"/>
      </rPr>
      <t xml:space="preserve">  "Творческие люди"</t>
    </r>
  </si>
  <si>
    <t>Предоставление грантов в области науки,культуры,искусства и средств массовой информации  в рамках подпрограммы «Развитие культуры » муниципальной программы Репьевского муниципального района «Развитие культуры»(Социальное обеспечение и иные выплаты населению)</t>
  </si>
  <si>
    <t>Расходы на обеспечение функций органов местного самоуправления в рамках подпрограммы «Обеспечение реализации муниципальной программы» муниципальной программы Репьевского муниципального района «Развитие культуры»» (Иные бюджетные ассигнования)</t>
  </si>
  <si>
    <t>Мероприятия в области физической культуры и спорта в рамках подпрограммы  «Организация и проведение физкультурных и спортивных мероприятий» муниципальной программы Репьевского муниципального района «Развитие физической культуры и спорта» (Иные бюджетные ассигнования)</t>
  </si>
  <si>
    <t>Обеспечение мероприятий по формированию экологической культуры раздельного накопления твердых коммунальных отходов в рамках  подпрограммы «Управление муниципальным имуществом» муниципальной программы Репьевского муниципального района «Муниципальное управление Репьевского муниципального района» (Закупка товаров, работ и услуг для обеспечения государственных (муниципальных) нужд)</t>
  </si>
  <si>
    <t>Реализация мероприятий областной адресной программы капитального ремонта   в рамках подпрограммы "Управление муниципальным имуществом"муниципальной программы Репьевского муниципального района "Муниципальное управление Репьевского муниципального района"(Закупка товаров, работ и услуг для обеспечения государственных (муниципальных) нужд)</t>
  </si>
  <si>
    <r>
      <t xml:space="preserve">Основное мероприятие 1.4: </t>
    </r>
    <r>
      <rPr>
        <sz val="10"/>
        <color theme="1"/>
        <rFont val="Times New Roman"/>
        <family val="1"/>
        <charset val="204"/>
      </rPr>
      <t>Осуществление государственных полномочий по созданию и организации деятельности комиссий по делам несовершеннолетних и защите их прав</t>
    </r>
  </si>
  <si>
    <t>Иные межбюджетные трансферты на поощрение муниципальных образований за наращивание налогового (экономического) потенциала в рамках подпрограммы «Создание условий для эффективного и ответственного управления муниципальными финансами»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муниципального района» (Межбюджетные трансферты)</t>
  </si>
  <si>
    <t>Иные межбюджетные трансферты бюджетам сельских поселений на приобретение служебного автотранспорта органам местного самоуправления поселений   в рамках подпрограммы «Создание условий для эффективного и ответственного управления муниципальными финансами»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муниципального района» (Межбюджетные трансферты)</t>
  </si>
  <si>
    <t>Иные межбюджетные трансферты бюджетам сельских поселений за счет зарезервированных средств  ПВО(социально-значимые мероприятия)  в рамках подпрограммы «Создание условий для эффективного и ответственного управления муниципальными финансами»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муниципального района» (Межбюджетные трансферты)</t>
  </si>
  <si>
    <t>Субсидии бюджетам сельских поселений на софинансирование капитальных вложений в объекты муниципальной собственности в рамках подпрограммы «Создание условий для эффективного и ответственного управления муниципальными финансами»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муниципального района» (Межбюджетные трансферты)</t>
  </si>
  <si>
    <r>
      <t>Основное мероприятие 3.2:</t>
    </r>
    <r>
      <rPr>
        <sz val="10"/>
        <color theme="1"/>
        <rFont val="Times New Roman"/>
        <family val="1"/>
        <charset val="204"/>
      </rPr>
      <t xml:space="preserve"> Финансовое обеспечение деятельности подведомственных  учреждений»</t>
    </r>
  </si>
  <si>
    <t xml:space="preserve"> Расходы на обеспечение деятельности (оказание услуг) муниципальных учреждений в рамках подпрограммы «Обеспечение реализации муниципальной программы» муниципальной программы Репьевского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Репьевского муниципального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</si>
  <si>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реализации мероприятий по ремонту объектов теплоэнергетического хозяйства муниципальных образований, находящихся в собственности, к очередному зимнему отопительному периоду в рамках подпрограммы «Повышение энергетической эффективности экономики Репьевского муниципального района и сокращение энергетических издержек в бюджетном секторе на 2020-2028 годы» муниципальной программы Репьевского муниципального района «Энергоэффективность и развитие энергетики»» (Закупка товаров, работ и услуг для обеспечения государственных (муниципальных) нужд)</t>
  </si>
  <si>
    <t>«Доля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лет»</t>
  </si>
  <si>
    <t>«Доля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учреждений»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</si>
  <si>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 (%)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</si>
  <si>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 (%)</t>
  </si>
  <si>
    <t>Отношение средней заработной платы педагогических работников муниципальных образовательных организаций общего образования к среднемесячному доходу от трудовой деятельности в регионе» (%)</t>
  </si>
  <si>
    <t>Удельный вес численности обучающихся по основным образовательным программам начального общего, основного общего и среднего общего образования, участвующих в олимпиадах и конкурсах различного уровня, в общей численности (%) обучающихся по основным образовательным программам начального общего, основного общего и среднего общего образования</t>
  </si>
  <si>
    <t>Доля детей возрасте от 14 до 18 лет, принявших участие в мероприятиях по подготовке к службе в Вооруженных Силах Российской Федерации, в общей численности обучающихся муниципального района, (%)</t>
  </si>
  <si>
    <t>Доля оздоровленных детей к общей численности детей школьного возраста в муниципальном образовании, (%)</t>
  </si>
  <si>
    <t>Доля лиц, получающих единовременные выплаты, причитающиеся приемному родителю</t>
  </si>
  <si>
    <t>Доля лиц, получающих выплату семьям опекунов на содержание подопечных детей</t>
  </si>
  <si>
    <t>Доля лиц, получающих выплаты вознаграждения, причитающегося приемному родителю</t>
  </si>
  <si>
    <t>Доля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(на усыновление (удочерение) и под опеку (попечительство)</t>
  </si>
  <si>
    <t>Количество муниципальных образовательных учреждений, здания которых находятся в аварийном состоянии или требуют капитального ремонта</t>
  </si>
  <si>
    <t>1. Количество общеобразовательных учреждений (ед.)</t>
  </si>
  <si>
    <t>Количество учреждений дополнительного образования</t>
  </si>
  <si>
    <t>Удельный вес введенной общей площади жилых домов по отношению к общей площади жилищного фонда</t>
  </si>
  <si>
    <t>Уровень износа коммунальной инфраструктуры</t>
  </si>
  <si>
    <t>Количество приобретенной коммунальной техники</t>
  </si>
  <si>
    <t xml:space="preserve">1.Количество преподавателей, прошедших курсы повышения квалификации (чел)                         </t>
  </si>
  <si>
    <t>2. Количество обучающихся в ШИ (чел)</t>
  </si>
  <si>
    <t>Увеличение доли обучающихся, привлекаемых к участию в творческих мероприятиях, в общем количестве обучающихся ШИ (%)</t>
  </si>
  <si>
    <t xml:space="preserve">1.  Рост клубных формирований и участников в них (ед/чел)            </t>
  </si>
  <si>
    <t>121/1180</t>
  </si>
  <si>
    <t xml:space="preserve"> 2. Увеличение количества детей, подростков, занимающихся в творческих объединениях, клубах по интересам 47/435, до 50/440чел (ед/чел)</t>
  </si>
  <si>
    <t>50/440</t>
  </si>
  <si>
    <t xml:space="preserve">1.  Развитие традиционного народного творчества, проведение фестивалей, конкурсов, концертов (%) </t>
  </si>
  <si>
    <t xml:space="preserve"> 2. Модернизация материально-технической базы учреждений культуры Репьевского района (%)</t>
  </si>
  <si>
    <t>2.  Доля населения, систематически занимающихся физической культурой и спортом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</si>
</sst>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0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8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8" fillId="0" borderId="0" xfId="0" applyFont="1" applyBorder="1"/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vertical="top" wrapText="1"/>
    </xf>
    <xf numFmtId="1" fontId="5" fillId="4" borderId="1" xfId="0" applyNumberFormat="1" applyFont="1" applyFill="1" applyBorder="1" applyAlignment="1">
      <alignment horizontal="center" vertical="top" wrapText="1"/>
    </xf>
    <xf numFmtId="3" fontId="1" fillId="4" borderId="1" xfId="0" applyNumberFormat="1" applyFont="1" applyFill="1" applyBorder="1" applyAlignment="1">
      <alignment horizontal="left" vertical="top" wrapText="1"/>
    </xf>
    <xf numFmtId="3" fontId="3" fillId="5" borderId="1" xfId="0" applyNumberFormat="1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vertical="top" wrapText="1"/>
    </xf>
    <xf numFmtId="1" fontId="4" fillId="5" borderId="1" xfId="0" applyNumberFormat="1" applyFont="1" applyFill="1" applyBorder="1" applyAlignment="1">
      <alignment horizontal="center" vertical="top" wrapText="1"/>
    </xf>
    <xf numFmtId="1" fontId="1" fillId="4" borderId="1" xfId="0" applyNumberFormat="1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1" fontId="1" fillId="5" borderId="1" xfId="0" applyNumberFormat="1" applyFont="1" applyFill="1" applyBorder="1" applyAlignment="1">
      <alignment horizontal="center" vertical="top" wrapText="1"/>
    </xf>
    <xf numFmtId="165" fontId="1" fillId="5" borderId="1" xfId="0" applyNumberFormat="1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vertical="top" wrapText="1"/>
    </xf>
    <xf numFmtId="1" fontId="3" fillId="5" borderId="3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3" fontId="9" fillId="0" borderId="1" xfId="0" applyNumberFormat="1" applyFont="1" applyBorder="1" applyAlignment="1">
      <alignment horizontal="center" vertical="top"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right" vertical="top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9" fontId="1" fillId="5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165" fontId="0" fillId="0" borderId="0" xfId="0" applyNumberFormat="1" applyBorder="1"/>
    <xf numFmtId="0" fontId="9" fillId="4" borderId="1" xfId="0" applyFont="1" applyFill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3" fontId="9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165" fontId="11" fillId="5" borderId="1" xfId="0" applyNumberFormat="1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vertical="top" wrapText="1"/>
    </xf>
    <xf numFmtId="165" fontId="5" fillId="6" borderId="1" xfId="0" applyNumberFormat="1" applyFont="1" applyFill="1" applyBorder="1" applyAlignment="1">
      <alignment horizontal="center" vertical="top" wrapText="1"/>
    </xf>
    <xf numFmtId="1" fontId="5" fillId="6" borderId="1" xfId="0" applyNumberFormat="1" applyFont="1" applyFill="1" applyBorder="1" applyAlignment="1">
      <alignment horizontal="center" vertical="top" wrapText="1"/>
    </xf>
    <xf numFmtId="3" fontId="1" fillId="6" borderId="1" xfId="0" applyNumberFormat="1" applyFont="1" applyFill="1" applyBorder="1" applyAlignment="1">
      <alignment horizontal="left" vertical="top" wrapText="1"/>
    </xf>
    <xf numFmtId="1" fontId="12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top" wrapText="1"/>
    </xf>
    <xf numFmtId="49" fontId="9" fillId="6" borderId="1" xfId="0" applyNumberFormat="1" applyFont="1" applyFill="1" applyBorder="1" applyAlignment="1">
      <alignment horizontal="left" vertical="top" wrapText="1"/>
    </xf>
    <xf numFmtId="1" fontId="1" fillId="6" borderId="1" xfId="0" applyNumberFormat="1" applyFont="1" applyFill="1" applyBorder="1" applyAlignment="1">
      <alignment horizontal="center" vertical="top" wrapText="1"/>
    </xf>
    <xf numFmtId="49" fontId="9" fillId="5" borderId="1" xfId="0" applyNumberFormat="1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165" fontId="11" fillId="5" borderId="3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3" fillId="5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13" fillId="4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164" fontId="9" fillId="4" borderId="1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3" fontId="9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wrapText="1"/>
    </xf>
    <xf numFmtId="0" fontId="6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vertical="top" wrapText="1"/>
    </xf>
    <xf numFmtId="0" fontId="3" fillId="6" borderId="3" xfId="0" applyFont="1" applyFill="1" applyBorder="1" applyAlignment="1">
      <alignment horizontal="left" vertical="top" wrapText="1"/>
    </xf>
    <xf numFmtId="1" fontId="1" fillId="6" borderId="3" xfId="0" applyNumberFormat="1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justify" vertical="top" wrapText="1"/>
    </xf>
    <xf numFmtId="0" fontId="1" fillId="6" borderId="1" xfId="0" applyNumberFormat="1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top" wrapText="1"/>
    </xf>
    <xf numFmtId="49" fontId="1" fillId="5" borderId="1" xfId="0" applyNumberFormat="1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49" fontId="1" fillId="0" borderId="1" xfId="0" applyNumberFormat="1" applyFont="1" applyBorder="1" applyAlignment="1">
      <alignment vertical="top" wrapText="1"/>
    </xf>
    <xf numFmtId="164" fontId="0" fillId="0" borderId="0" xfId="0" applyNumberFormat="1" applyBorder="1"/>
    <xf numFmtId="49" fontId="9" fillId="0" borderId="1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49" fontId="18" fillId="0" borderId="0" xfId="0" applyNumberFormat="1" applyFont="1" applyFill="1" applyBorder="1" applyAlignment="1">
      <alignment vertical="center"/>
    </xf>
    <xf numFmtId="165" fontId="1" fillId="6" borderId="1" xfId="0" applyNumberFormat="1" applyFont="1" applyFill="1" applyBorder="1" applyAlignment="1">
      <alignment horizontal="center" vertical="top" wrapText="1"/>
    </xf>
    <xf numFmtId="3" fontId="1" fillId="6" borderId="1" xfId="0" applyNumberFormat="1" applyFont="1" applyFill="1" applyBorder="1" applyAlignment="1">
      <alignment horizontal="center" vertical="top" wrapText="1"/>
    </xf>
    <xf numFmtId="3" fontId="1" fillId="4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165" fontId="1" fillId="4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0" fillId="0" borderId="0" xfId="0" applyFill="1" applyBorder="1"/>
    <xf numFmtId="165" fontId="1" fillId="2" borderId="1" xfId="0" applyNumberFormat="1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top" wrapText="1"/>
    </xf>
    <xf numFmtId="165" fontId="1" fillId="6" borderId="1" xfId="0" applyNumberFormat="1" applyFont="1" applyFill="1" applyBorder="1" applyAlignment="1">
      <alignment horizontal="center" vertical="top" wrapText="1"/>
    </xf>
    <xf numFmtId="165" fontId="1" fillId="4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0" fillId="0" borderId="1" xfId="0" applyBorder="1"/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center" wrapText="1"/>
    </xf>
    <xf numFmtId="164" fontId="1" fillId="6" borderId="1" xfId="0" applyNumberFormat="1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center" vertical="top" wrapText="1"/>
    </xf>
    <xf numFmtId="164" fontId="1" fillId="6" borderId="3" xfId="0" applyNumberFormat="1" applyFont="1" applyFill="1" applyBorder="1" applyAlignment="1">
      <alignment horizontal="center" vertical="top" wrapText="1"/>
    </xf>
    <xf numFmtId="164" fontId="1" fillId="6" borderId="4" xfId="0" applyNumberFormat="1" applyFont="1" applyFill="1" applyBorder="1" applyAlignment="1">
      <alignment horizontal="center" vertical="top" wrapText="1"/>
    </xf>
    <xf numFmtId="165" fontId="11" fillId="5" borderId="1" xfId="0" applyNumberFormat="1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vertical="top" wrapText="1"/>
    </xf>
    <xf numFmtId="0" fontId="3" fillId="5" borderId="4" xfId="0" applyFont="1" applyFill="1" applyBorder="1" applyAlignment="1">
      <alignment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 horizontal="center" vertical="top" wrapText="1"/>
    </xf>
    <xf numFmtId="165" fontId="1" fillId="2" borderId="3" xfId="0" applyNumberFormat="1" applyFont="1" applyFill="1" applyBorder="1" applyAlignment="1">
      <alignment horizontal="center" vertical="top" wrapText="1"/>
    </xf>
    <xf numFmtId="164" fontId="1" fillId="4" borderId="3" xfId="0" applyNumberFormat="1" applyFont="1" applyFill="1" applyBorder="1" applyAlignment="1">
      <alignment horizontal="center" vertical="top" wrapText="1"/>
    </xf>
    <xf numFmtId="164" fontId="1" fillId="4" borderId="4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164" fontId="1" fillId="6" borderId="1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164" fontId="11" fillId="5" borderId="3" xfId="0" applyNumberFormat="1" applyFont="1" applyFill="1" applyBorder="1" applyAlignment="1">
      <alignment horizontal="center" vertical="top" wrapText="1"/>
    </xf>
    <xf numFmtId="164" fontId="11" fillId="5" borderId="5" xfId="0" applyNumberFormat="1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vertical="top" wrapText="1"/>
    </xf>
    <xf numFmtId="0" fontId="4" fillId="5" borderId="5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 wrapText="1"/>
    </xf>
    <xf numFmtId="0" fontId="3" fillId="5" borderId="4" xfId="0" applyFont="1" applyFill="1" applyBorder="1" applyAlignment="1">
      <alignment vertical="top" wrapText="1"/>
    </xf>
    <xf numFmtId="164" fontId="11" fillId="5" borderId="4" xfId="0" applyNumberFormat="1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vertical="top" wrapText="1"/>
    </xf>
    <xf numFmtId="164" fontId="1" fillId="4" borderId="1" xfId="0" applyNumberFormat="1" applyFont="1" applyFill="1" applyBorder="1" applyAlignment="1">
      <alignment horizontal="center" vertical="top" wrapText="1"/>
    </xf>
    <xf numFmtId="164" fontId="9" fillId="6" borderId="1" xfId="0" applyNumberFormat="1" applyFont="1" applyFill="1" applyBorder="1" applyAlignment="1">
      <alignment horizontal="center" vertical="top" wrapText="1"/>
    </xf>
    <xf numFmtId="3" fontId="1" fillId="4" borderId="1" xfId="0" applyNumberFormat="1" applyFont="1" applyFill="1" applyBorder="1" applyAlignment="1">
      <alignment horizontal="center" vertical="top" wrapText="1"/>
    </xf>
    <xf numFmtId="165" fontId="1" fillId="4" borderId="1" xfId="0" applyNumberFormat="1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center" vertical="top" wrapText="1"/>
    </xf>
    <xf numFmtId="164" fontId="11" fillId="5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165" fontId="1" fillId="2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3" fillId="5" borderId="3" xfId="0" applyNumberFormat="1" applyFont="1" applyFill="1" applyBorder="1" applyAlignment="1">
      <alignment horizontal="center" vertical="top" wrapText="1"/>
    </xf>
    <xf numFmtId="3" fontId="3" fillId="5" borderId="4" xfId="0" applyNumberFormat="1" applyFont="1" applyFill="1" applyBorder="1" applyAlignment="1">
      <alignment horizontal="center" vertical="top" wrapText="1"/>
    </xf>
    <xf numFmtId="165" fontId="3" fillId="5" borderId="3" xfId="0" applyNumberFormat="1" applyFont="1" applyFill="1" applyBorder="1" applyAlignment="1">
      <alignment horizontal="center" vertical="top" wrapText="1"/>
    </xf>
    <xf numFmtId="165" fontId="3" fillId="5" borderId="4" xfId="0" applyNumberFormat="1" applyFont="1" applyFill="1" applyBorder="1" applyAlignment="1">
      <alignment horizontal="center" vertical="top" wrapText="1"/>
    </xf>
    <xf numFmtId="3" fontId="1" fillId="6" borderId="1" xfId="0" applyNumberFormat="1" applyFont="1" applyFill="1" applyBorder="1" applyAlignment="1">
      <alignment horizontal="center" vertical="top" wrapText="1"/>
    </xf>
    <xf numFmtId="165" fontId="1" fillId="6" borderId="1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3" fontId="11" fillId="5" borderId="1" xfId="0" applyNumberFormat="1" applyFont="1" applyFill="1" applyBorder="1" applyAlignment="1">
      <alignment horizontal="center" vertical="top" wrapText="1"/>
    </xf>
    <xf numFmtId="3" fontId="3" fillId="5" borderId="5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3" fontId="3" fillId="5" borderId="1" xfId="0" applyNumberFormat="1" applyFont="1" applyFill="1" applyBorder="1" applyAlignment="1">
      <alignment horizontal="center" vertical="top" wrapText="1"/>
    </xf>
    <xf numFmtId="165" fontId="19" fillId="5" borderId="5" xfId="0" applyNumberFormat="1" applyFont="1" applyFill="1" applyBorder="1" applyAlignment="1">
      <alignment horizontal="center" vertical="top" wrapText="1"/>
    </xf>
    <xf numFmtId="165" fontId="19" fillId="5" borderId="4" xfId="0" applyNumberFormat="1" applyFont="1" applyFill="1" applyBorder="1" applyAlignment="1">
      <alignment horizontal="center" vertical="top" wrapText="1"/>
    </xf>
    <xf numFmtId="165" fontId="1" fillId="6" borderId="3" xfId="0" applyNumberFormat="1" applyFont="1" applyFill="1" applyBorder="1" applyAlignment="1">
      <alignment horizontal="center" vertical="top" wrapText="1"/>
    </xf>
    <xf numFmtId="165" fontId="1" fillId="6" borderId="4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/>
    </xf>
    <xf numFmtId="164" fontId="3" fillId="5" borderId="3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vertical="top" wrapText="1"/>
    </xf>
    <xf numFmtId="0" fontId="6" fillId="6" borderId="3" xfId="0" applyFont="1" applyFill="1" applyBorder="1" applyAlignment="1">
      <alignment horizontal="left" vertical="top" wrapText="1"/>
    </xf>
    <xf numFmtId="3" fontId="1" fillId="4" borderId="4" xfId="0" applyNumberFormat="1" applyFont="1" applyFill="1" applyBorder="1" applyAlignment="1">
      <alignment horizontal="center" vertical="top" wrapText="1"/>
    </xf>
    <xf numFmtId="165" fontId="1" fillId="4" borderId="4" xfId="0" applyNumberFormat="1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0" fillId="4" borderId="0" xfId="0" applyFill="1" applyBorder="1"/>
    <xf numFmtId="0" fontId="0" fillId="2" borderId="0" xfId="0" applyFill="1" applyBorder="1"/>
    <xf numFmtId="165" fontId="9" fillId="6" borderId="1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164" fontId="11" fillId="5" borderId="3" xfId="0" applyNumberFormat="1" applyFont="1" applyFill="1" applyBorder="1" applyAlignment="1">
      <alignment vertical="top" wrapText="1"/>
    </xf>
    <xf numFmtId="164" fontId="11" fillId="5" borderId="4" xfId="0" applyNumberFormat="1" applyFont="1" applyFill="1" applyBorder="1" applyAlignment="1">
      <alignment vertical="top" wrapText="1"/>
    </xf>
    <xf numFmtId="3" fontId="3" fillId="5" borderId="3" xfId="0" applyNumberFormat="1" applyFont="1" applyFill="1" applyBorder="1" applyAlignment="1">
      <alignment vertical="top" wrapText="1"/>
    </xf>
    <xf numFmtId="3" fontId="3" fillId="5" borderId="4" xfId="0" applyNumberFormat="1" applyFont="1" applyFill="1" applyBorder="1" applyAlignment="1">
      <alignment vertical="top" wrapText="1"/>
    </xf>
    <xf numFmtId="165" fontId="3" fillId="5" borderId="4" xfId="0" applyNumberFormat="1" applyFont="1" applyFill="1" applyBorder="1" applyAlignment="1">
      <alignment vertical="top" wrapText="1"/>
    </xf>
    <xf numFmtId="164" fontId="11" fillId="5" borderId="9" xfId="0" applyNumberFormat="1" applyFont="1" applyFill="1" applyBorder="1" applyAlignment="1">
      <alignment vertical="top" wrapText="1"/>
    </xf>
    <xf numFmtId="0" fontId="3" fillId="5" borderId="6" xfId="0" applyFont="1" applyFill="1" applyBorder="1" applyAlignment="1">
      <alignment vertical="top" wrapText="1"/>
    </xf>
    <xf numFmtId="0" fontId="3" fillId="5" borderId="8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164" fontId="11" fillId="5" borderId="3" xfId="0" applyNumberFormat="1" applyFont="1" applyFill="1" applyBorder="1" applyAlignment="1">
      <alignment horizontal="center" vertical="top" wrapText="1"/>
    </xf>
    <xf numFmtId="3" fontId="1" fillId="6" borderId="1" xfId="0" applyNumberFormat="1" applyFont="1" applyFill="1" applyBorder="1" applyAlignment="1">
      <alignment horizontal="center" vertical="top" wrapText="1"/>
    </xf>
    <xf numFmtId="164" fontId="1" fillId="4" borderId="4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top" wrapText="1"/>
    </xf>
    <xf numFmtId="164" fontId="11" fillId="5" borderId="5" xfId="0" applyNumberFormat="1" applyFont="1" applyFill="1" applyBorder="1" applyAlignment="1">
      <alignment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3" fontId="3" fillId="5" borderId="5" xfId="0" applyNumberFormat="1" applyFont="1" applyFill="1" applyBorder="1" applyAlignment="1">
      <alignment vertical="top" wrapText="1"/>
    </xf>
    <xf numFmtId="165" fontId="3" fillId="5" borderId="5" xfId="0" applyNumberFormat="1" applyFont="1" applyFill="1" applyBorder="1" applyAlignment="1">
      <alignment vertical="top" wrapText="1"/>
    </xf>
    <xf numFmtId="0" fontId="11" fillId="5" borderId="3" xfId="0" applyFont="1" applyFill="1" applyBorder="1" applyAlignment="1">
      <alignment vertical="top" wrapText="1"/>
    </xf>
    <xf numFmtId="49" fontId="1" fillId="6" borderId="1" xfId="0" applyNumberFormat="1" applyFont="1" applyFill="1" applyBorder="1" applyAlignment="1">
      <alignment vertical="top" wrapText="1"/>
    </xf>
    <xf numFmtId="164" fontId="11" fillId="2" borderId="1" xfId="0" applyNumberFormat="1" applyFont="1" applyFill="1" applyBorder="1" applyAlignment="1">
      <alignment vertical="top" wrapText="1"/>
    </xf>
    <xf numFmtId="164" fontId="1" fillId="4" borderId="5" xfId="0" applyNumberFormat="1" applyFont="1" applyFill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164" fontId="1" fillId="6" borderId="6" xfId="0" applyNumberFormat="1" applyFont="1" applyFill="1" applyBorder="1" applyAlignment="1">
      <alignment horizontal="center" vertical="top" wrapText="1"/>
    </xf>
    <xf numFmtId="164" fontId="9" fillId="6" borderId="10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164" fontId="1" fillId="2" borderId="0" xfId="0" applyNumberFormat="1" applyFont="1" applyFill="1" applyBorder="1" applyAlignment="1">
      <alignment horizontal="center" vertical="top" wrapText="1"/>
    </xf>
    <xf numFmtId="164" fontId="1" fillId="4" borderId="10" xfId="0" applyNumberFormat="1" applyFont="1" applyFill="1" applyBorder="1" applyAlignment="1">
      <alignment vertical="top" wrapText="1"/>
    </xf>
    <xf numFmtId="164" fontId="1" fillId="4" borderId="8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164" fontId="1" fillId="5" borderId="5" xfId="0" applyNumberFormat="1" applyFont="1" applyFill="1" applyBorder="1" applyAlignment="1">
      <alignment vertical="top" wrapText="1"/>
    </xf>
    <xf numFmtId="164" fontId="1" fillId="5" borderId="1" xfId="0" applyNumberFormat="1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 vertical="top" wrapText="1"/>
    </xf>
    <xf numFmtId="0" fontId="16" fillId="6" borderId="1" xfId="0" applyFont="1" applyFill="1" applyBorder="1" applyAlignment="1">
      <alignment horizontal="center" vertical="top" wrapText="1"/>
    </xf>
    <xf numFmtId="1" fontId="15" fillId="6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5" borderId="1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center" vertical="top" wrapText="1"/>
    </xf>
    <xf numFmtId="165" fontId="1" fillId="5" borderId="3" xfId="0" applyNumberFormat="1" applyFont="1" applyFill="1" applyBorder="1" applyAlignment="1">
      <alignment horizontal="center" vertical="top" wrapText="1"/>
    </xf>
    <xf numFmtId="0" fontId="0" fillId="6" borderId="1" xfId="0" applyFill="1" applyBorder="1"/>
    <xf numFmtId="0" fontId="1" fillId="6" borderId="12" xfId="0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6" borderId="7" xfId="0" applyNumberFormat="1" applyFont="1" applyFill="1" applyBorder="1" applyAlignment="1">
      <alignment horizontal="center" vertical="top" wrapText="1"/>
    </xf>
    <xf numFmtId="3" fontId="1" fillId="6" borderId="7" xfId="0" applyNumberFormat="1" applyFont="1" applyFill="1" applyBorder="1" applyAlignment="1">
      <alignment horizontal="center" vertical="top" wrapText="1"/>
    </xf>
    <xf numFmtId="165" fontId="1" fillId="6" borderId="7" xfId="0" applyNumberFormat="1" applyFont="1" applyFill="1" applyBorder="1" applyAlignment="1">
      <alignment horizontal="center" vertical="top" wrapText="1"/>
    </xf>
    <xf numFmtId="164" fontId="1" fillId="6" borderId="8" xfId="0" applyNumberFormat="1" applyFont="1" applyFill="1" applyBorder="1" applyAlignment="1">
      <alignment horizontal="center" vertical="top" wrapText="1"/>
    </xf>
    <xf numFmtId="164" fontId="1" fillId="6" borderId="9" xfId="0" applyNumberFormat="1" applyFont="1" applyFill="1" applyBorder="1" applyAlignment="1">
      <alignment horizontal="center" vertical="top" wrapText="1"/>
    </xf>
    <xf numFmtId="3" fontId="1" fillId="6" borderId="9" xfId="0" applyNumberFormat="1" applyFont="1" applyFill="1" applyBorder="1" applyAlignment="1">
      <alignment horizontal="center" vertical="top" wrapText="1"/>
    </xf>
    <xf numFmtId="165" fontId="1" fillId="6" borderId="9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vertical="top" wrapText="1"/>
    </xf>
    <xf numFmtId="49" fontId="3" fillId="2" borderId="5" xfId="0" applyNumberFormat="1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 wrapText="1"/>
    </xf>
    <xf numFmtId="164" fontId="11" fillId="5" borderId="11" xfId="0" applyNumberFormat="1" applyFont="1" applyFill="1" applyBorder="1" applyAlignment="1">
      <alignment vertical="top" wrapText="1"/>
    </xf>
    <xf numFmtId="49" fontId="1" fillId="2" borderId="3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top" wrapText="1"/>
    </xf>
    <xf numFmtId="49" fontId="1" fillId="2" borderId="5" xfId="0" applyNumberFormat="1" applyFont="1" applyFill="1" applyBorder="1" applyAlignment="1">
      <alignment horizontal="center" vertical="center" wrapText="1"/>
    </xf>
    <xf numFmtId="164" fontId="9" fillId="6" borderId="4" xfId="0" applyNumberFormat="1" applyFont="1" applyFill="1" applyBorder="1" applyAlignment="1">
      <alignment horizontal="center" vertical="top" wrapText="1"/>
    </xf>
    <xf numFmtId="164" fontId="1" fillId="5" borderId="3" xfId="0" applyNumberFormat="1" applyFont="1" applyFill="1" applyBorder="1" applyAlignment="1">
      <alignment horizontal="center" vertical="top" wrapText="1"/>
    </xf>
    <xf numFmtId="164" fontId="3" fillId="5" borderId="6" xfId="0" applyNumberFormat="1" applyFont="1" applyFill="1" applyBorder="1" applyAlignment="1">
      <alignment horizontal="center" vertical="top" wrapText="1"/>
    </xf>
    <xf numFmtId="164" fontId="3" fillId="5" borderId="10" xfId="0" applyNumberFormat="1" applyFont="1" applyFill="1" applyBorder="1" applyAlignment="1">
      <alignment horizontal="center" vertical="top" wrapText="1"/>
    </xf>
    <xf numFmtId="164" fontId="3" fillId="5" borderId="8" xfId="0" applyNumberFormat="1" applyFont="1" applyFill="1" applyBorder="1" applyAlignment="1">
      <alignment horizontal="center" vertical="top" wrapText="1"/>
    </xf>
    <xf numFmtId="164" fontId="11" fillId="5" borderId="7" xfId="0" applyNumberFormat="1" applyFont="1" applyFill="1" applyBorder="1" applyAlignment="1">
      <alignment horizontal="center" vertical="top" wrapText="1"/>
    </xf>
    <xf numFmtId="3" fontId="3" fillId="5" borderId="6" xfId="0" applyNumberFormat="1" applyFont="1" applyFill="1" applyBorder="1" applyAlignment="1">
      <alignment horizontal="center" vertical="top" wrapText="1"/>
    </xf>
    <xf numFmtId="3" fontId="3" fillId="5" borderId="10" xfId="0" applyNumberFormat="1" applyFont="1" applyFill="1" applyBorder="1" applyAlignment="1">
      <alignment vertical="top" wrapText="1"/>
    </xf>
    <xf numFmtId="3" fontId="3" fillId="5" borderId="8" xfId="0" applyNumberFormat="1" applyFont="1" applyFill="1" applyBorder="1" applyAlignment="1">
      <alignment vertical="top" wrapText="1"/>
    </xf>
    <xf numFmtId="9" fontId="1" fillId="2" borderId="1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164" fontId="11" fillId="2" borderId="0" xfId="0" applyNumberFormat="1" applyFont="1" applyFill="1" applyBorder="1" applyAlignment="1">
      <alignment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top" wrapText="1"/>
    </xf>
    <xf numFmtId="164" fontId="3" fillId="5" borderId="5" xfId="0" applyNumberFormat="1" applyFont="1" applyFill="1" applyBorder="1" applyAlignment="1">
      <alignment vertical="top" wrapText="1"/>
    </xf>
    <xf numFmtId="164" fontId="3" fillId="5" borderId="4" xfId="0" applyNumberFormat="1" applyFont="1" applyFill="1" applyBorder="1" applyAlignment="1">
      <alignment horizontal="center" vertical="top" wrapText="1"/>
    </xf>
    <xf numFmtId="164" fontId="11" fillId="5" borderId="6" xfId="0" applyNumberFormat="1" applyFont="1" applyFill="1" applyBorder="1" applyAlignment="1">
      <alignment horizontal="center" vertical="top" wrapText="1"/>
    </xf>
    <xf numFmtId="164" fontId="11" fillId="5" borderId="10" xfId="0" applyNumberFormat="1" applyFont="1" applyFill="1" applyBorder="1" applyAlignment="1">
      <alignment horizontal="center" vertical="top" wrapText="1"/>
    </xf>
    <xf numFmtId="164" fontId="11" fillId="5" borderId="8" xfId="0" applyNumberFormat="1" applyFont="1" applyFill="1" applyBorder="1" applyAlignment="1">
      <alignment horizontal="center" vertical="top" wrapText="1"/>
    </xf>
    <xf numFmtId="3" fontId="3" fillId="5" borderId="11" xfId="0" applyNumberFormat="1" applyFont="1" applyFill="1" applyBorder="1" applyAlignment="1">
      <alignment horizontal="center" vertical="top" wrapText="1"/>
    </xf>
    <xf numFmtId="3" fontId="3" fillId="5" borderId="9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" fontId="1" fillId="7" borderId="1" xfId="0" applyNumberFormat="1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vertical="top" wrapText="1"/>
    </xf>
    <xf numFmtId="11" fontId="9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justify" vertical="top" wrapText="1"/>
    </xf>
    <xf numFmtId="164" fontId="1" fillId="5" borderId="4" xfId="0" applyNumberFormat="1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/>
    </xf>
    <xf numFmtId="0" fontId="4" fillId="6" borderId="1" xfId="0" applyFont="1" applyFill="1" applyBorder="1" applyAlignment="1">
      <alignment vertical="top" wrapText="1"/>
    </xf>
    <xf numFmtId="164" fontId="11" fillId="6" borderId="1" xfId="0" applyNumberFormat="1" applyFont="1" applyFill="1" applyBorder="1" applyAlignment="1">
      <alignment horizontal="center" vertical="top" wrapText="1"/>
    </xf>
    <xf numFmtId="3" fontId="11" fillId="6" borderId="1" xfId="0" applyNumberFormat="1" applyFont="1" applyFill="1" applyBorder="1" applyAlignment="1">
      <alignment horizontal="center" vertical="top" wrapText="1"/>
    </xf>
    <xf numFmtId="3" fontId="3" fillId="6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165" fontId="1" fillId="5" borderId="4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3" fontId="1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1" fontId="1" fillId="2" borderId="0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164" fontId="3" fillId="2" borderId="0" xfId="0" applyNumberFormat="1" applyFont="1" applyFill="1" applyBorder="1" applyAlignment="1">
      <alignment vertical="top" wrapText="1"/>
    </xf>
    <xf numFmtId="3" fontId="3" fillId="2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horizontal="center" vertical="top" wrapText="1"/>
    </xf>
    <xf numFmtId="49" fontId="1" fillId="2" borderId="0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165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9" fillId="2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165" fontId="4" fillId="3" borderId="1" xfId="0" applyNumberFormat="1" applyFont="1" applyFill="1" applyBorder="1" applyAlignment="1">
      <alignment horizontal="center" vertical="center" wrapText="1"/>
    </xf>
    <xf numFmtId="3" fontId="1" fillId="5" borderId="3" xfId="0" applyNumberFormat="1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vertical="top" wrapText="1"/>
    </xf>
    <xf numFmtId="0" fontId="1" fillId="6" borderId="8" xfId="0" applyFont="1" applyFill="1" applyBorder="1" applyAlignment="1">
      <alignment vertical="top" wrapText="1"/>
    </xf>
    <xf numFmtId="164" fontId="1" fillId="6" borderId="14" xfId="0" applyNumberFormat="1" applyFont="1" applyFill="1" applyBorder="1" applyAlignment="1">
      <alignment horizontal="center" vertical="top" wrapText="1"/>
    </xf>
    <xf numFmtId="164" fontId="1" fillId="6" borderId="2" xfId="0" applyNumberFormat="1" applyFont="1" applyFill="1" applyBorder="1" applyAlignment="1">
      <alignment horizontal="center" vertical="top" wrapText="1"/>
    </xf>
    <xf numFmtId="0" fontId="3" fillId="6" borderId="8" xfId="0" applyFont="1" applyFill="1" applyBorder="1" applyAlignment="1">
      <alignment vertical="top" wrapText="1"/>
    </xf>
    <xf numFmtId="3" fontId="1" fillId="6" borderId="3" xfId="0" applyNumberFormat="1" applyFont="1" applyFill="1" applyBorder="1" applyAlignment="1">
      <alignment horizontal="center" vertical="top" wrapText="1"/>
    </xf>
    <xf numFmtId="165" fontId="1" fillId="5" borderId="1" xfId="0" applyNumberFormat="1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center" vertical="top" wrapText="1"/>
    </xf>
    <xf numFmtId="164" fontId="11" fillId="2" borderId="0" xfId="0" applyNumberFormat="1" applyFont="1" applyFill="1" applyBorder="1" applyAlignment="1">
      <alignment horizontal="center" vertical="top" wrapText="1"/>
    </xf>
    <xf numFmtId="49" fontId="1" fillId="2" borderId="0" xfId="0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center" vertical="top" wrapText="1"/>
    </xf>
    <xf numFmtId="3" fontId="3" fillId="2" borderId="0" xfId="0" applyNumberFormat="1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center" vertical="top" wrapText="1"/>
    </xf>
    <xf numFmtId="164" fontId="0" fillId="2" borderId="0" xfId="0" applyNumberFormat="1" applyFill="1" applyBorder="1"/>
    <xf numFmtId="49" fontId="0" fillId="2" borderId="0" xfId="0" applyNumberFormat="1" applyFill="1" applyBorder="1" applyAlignment="1">
      <alignment horizontal="center" vertical="top"/>
    </xf>
    <xf numFmtId="165" fontId="3" fillId="2" borderId="0" xfId="0" applyNumberFormat="1" applyFont="1" applyFill="1" applyBorder="1" applyAlignment="1">
      <alignment horizontal="center" vertical="top" wrapText="1"/>
    </xf>
    <xf numFmtId="49" fontId="1" fillId="2" borderId="0" xfId="0" applyNumberFormat="1" applyFont="1" applyFill="1" applyBorder="1" applyAlignment="1">
      <alignment vertical="top" wrapText="1"/>
    </xf>
    <xf numFmtId="49" fontId="1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5" borderId="1" xfId="0" applyNumberFormat="1" applyFont="1" applyFill="1" applyBorder="1" applyAlignment="1">
      <alignment horizontal="center" vertical="top" wrapText="1"/>
    </xf>
    <xf numFmtId="165" fontId="4" fillId="5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top" wrapText="1"/>
    </xf>
    <xf numFmtId="165" fontId="1" fillId="6" borderId="1" xfId="0" applyNumberFormat="1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top" wrapText="1"/>
    </xf>
    <xf numFmtId="49" fontId="9" fillId="7" borderId="1" xfId="0" applyNumberFormat="1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vertical="top"/>
    </xf>
    <xf numFmtId="165" fontId="1" fillId="7" borderId="1" xfId="0" applyNumberFormat="1" applyFont="1" applyFill="1" applyBorder="1" applyAlignment="1">
      <alignment horizontal="center" vertical="top" wrapText="1"/>
    </xf>
    <xf numFmtId="49" fontId="1" fillId="7" borderId="1" xfId="0" applyNumberFormat="1" applyFont="1" applyFill="1" applyBorder="1" applyAlignment="1">
      <alignment horizontal="center" vertical="center" wrapText="1"/>
    </xf>
    <xf numFmtId="49" fontId="18" fillId="7" borderId="0" xfId="0" applyNumberFormat="1" applyFont="1" applyFill="1" applyBorder="1" applyAlignment="1">
      <alignment horizontal="center" vertical="center"/>
    </xf>
    <xf numFmtId="164" fontId="11" fillId="5" borderId="3" xfId="0" applyNumberFormat="1" applyFont="1" applyFill="1" applyBorder="1" applyAlignment="1">
      <alignment horizontal="center" vertical="top" wrapText="1"/>
    </xf>
    <xf numFmtId="164" fontId="3" fillId="5" borderId="4" xfId="0" applyNumberFormat="1" applyFont="1" applyFill="1" applyBorder="1" applyAlignment="1">
      <alignment horizontal="center" vertical="top" wrapText="1"/>
    </xf>
    <xf numFmtId="164" fontId="1" fillId="6" borderId="1" xfId="0" applyNumberFormat="1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vertical="top" wrapText="1"/>
    </xf>
    <xf numFmtId="3" fontId="1" fillId="6" borderId="1" xfId="0" applyNumberFormat="1" applyFont="1" applyFill="1" applyBorder="1" applyAlignment="1">
      <alignment horizontal="center" vertical="top" wrapText="1"/>
    </xf>
    <xf numFmtId="3" fontId="1" fillId="4" borderId="1" xfId="0" applyNumberFormat="1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center" vertical="top" wrapText="1"/>
    </xf>
    <xf numFmtId="165" fontId="1" fillId="4" borderId="1" xfId="0" applyNumberFormat="1" applyFont="1" applyFill="1" applyBorder="1" applyAlignment="1">
      <alignment horizontal="center" vertical="top" wrapText="1"/>
    </xf>
    <xf numFmtId="165" fontId="1" fillId="6" borderId="1" xfId="0" applyNumberFormat="1" applyFont="1" applyFill="1" applyBorder="1" applyAlignment="1">
      <alignment horizontal="center" vertical="top" wrapText="1"/>
    </xf>
    <xf numFmtId="164" fontId="1" fillId="6" borderId="3" xfId="0" applyNumberFormat="1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" fontId="9" fillId="2" borderId="1" xfId="0" applyNumberFormat="1" applyFont="1" applyFill="1" applyBorder="1" applyAlignment="1">
      <alignment horizontal="center" vertical="top" wrapText="1"/>
    </xf>
    <xf numFmtId="3" fontId="9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top" wrapText="1"/>
    </xf>
    <xf numFmtId="165" fontId="1" fillId="2" borderId="4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  <xf numFmtId="165" fontId="0" fillId="2" borderId="0" xfId="0" applyNumberFormat="1" applyFill="1" applyBorder="1"/>
    <xf numFmtId="49" fontId="10" fillId="2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top" wrapText="1"/>
    </xf>
    <xf numFmtId="49" fontId="9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vertical="top"/>
    </xf>
    <xf numFmtId="0" fontId="1" fillId="6" borderId="1" xfId="0" applyFont="1" applyFill="1" applyBorder="1" applyAlignment="1">
      <alignment vertical="top"/>
    </xf>
    <xf numFmtId="49" fontId="10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left" vertical="top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top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vertical="top"/>
    </xf>
    <xf numFmtId="0" fontId="9" fillId="4" borderId="1" xfId="0" applyFont="1" applyFill="1" applyBorder="1" applyAlignment="1">
      <alignment horizontal="center" vertical="top" wrapText="1"/>
    </xf>
    <xf numFmtId="1" fontId="9" fillId="4" borderId="1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49" fontId="1" fillId="6" borderId="1" xfId="0" applyNumberFormat="1" applyFont="1" applyFill="1" applyBorder="1" applyAlignment="1">
      <alignment horizontal="left" vertical="top" wrapText="1"/>
    </xf>
    <xf numFmtId="0" fontId="9" fillId="4" borderId="1" xfId="0" applyNumberFormat="1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164" fontId="0" fillId="0" borderId="0" xfId="0" applyNumberFormat="1" applyFill="1" applyBorder="1"/>
    <xf numFmtId="49" fontId="3" fillId="4" borderId="1" xfId="0" applyNumberFormat="1" applyFont="1" applyFill="1" applyBorder="1" applyAlignment="1">
      <alignment vertical="top" wrapText="1"/>
    </xf>
    <xf numFmtId="164" fontId="1" fillId="6" borderId="1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3" fontId="1" fillId="6" borderId="1" xfId="0" applyNumberFormat="1" applyFont="1" applyFill="1" applyBorder="1" applyAlignment="1">
      <alignment horizontal="center" vertical="top" wrapText="1"/>
    </xf>
    <xf numFmtId="165" fontId="1" fillId="4" borderId="1" xfId="0" applyNumberFormat="1" applyFont="1" applyFill="1" applyBorder="1" applyAlignment="1">
      <alignment horizontal="center" vertical="top" wrapText="1"/>
    </xf>
    <xf numFmtId="3" fontId="1" fillId="4" borderId="1" xfId="0" applyNumberFormat="1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center" vertical="top" wrapText="1"/>
    </xf>
    <xf numFmtId="165" fontId="1" fillId="6" borderId="1" xfId="0" applyNumberFormat="1" applyFont="1" applyFill="1" applyBorder="1" applyAlignment="1">
      <alignment horizontal="center" vertical="top" wrapText="1"/>
    </xf>
    <xf numFmtId="164" fontId="1" fillId="6" borderId="3" xfId="0" applyNumberFormat="1" applyFont="1" applyFill="1" applyBorder="1" applyAlignment="1">
      <alignment horizontal="center" vertical="top" wrapText="1"/>
    </xf>
    <xf numFmtId="165" fontId="1" fillId="6" borderId="1" xfId="0" applyNumberFormat="1" applyFont="1" applyFill="1" applyBorder="1" applyAlignment="1">
      <alignment horizontal="center" vertical="top" wrapText="1"/>
    </xf>
    <xf numFmtId="164" fontId="1" fillId="6" borderId="1" xfId="0" applyNumberFormat="1" applyFont="1" applyFill="1" applyBorder="1" applyAlignment="1">
      <alignment horizontal="center" vertical="top" wrapText="1"/>
    </xf>
    <xf numFmtId="3" fontId="1" fillId="4" borderId="1" xfId="0" applyNumberFormat="1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center" vertical="top" wrapText="1"/>
    </xf>
    <xf numFmtId="165" fontId="1" fillId="2" borderId="3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5" fontId="1" fillId="4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4" borderId="4" xfId="0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vertical="top" wrapText="1"/>
    </xf>
    <xf numFmtId="0" fontId="1" fillId="4" borderId="6" xfId="0" applyFont="1" applyFill="1" applyBorder="1" applyAlignment="1">
      <alignment vertical="top" wrapText="1"/>
    </xf>
    <xf numFmtId="16" fontId="9" fillId="4" borderId="1" xfId="0" applyNumberFormat="1" applyFont="1" applyFill="1" applyBorder="1" applyAlignment="1">
      <alignment vertical="top" wrapText="1"/>
    </xf>
    <xf numFmtId="164" fontId="1" fillId="2" borderId="4" xfId="0" applyNumberFormat="1" applyFont="1" applyFill="1" applyBorder="1" applyAlignment="1">
      <alignment vertical="top" wrapText="1"/>
    </xf>
    <xf numFmtId="3" fontId="1" fillId="2" borderId="4" xfId="0" applyNumberFormat="1" applyFont="1" applyFill="1" applyBorder="1" applyAlignment="1">
      <alignment horizontal="center" vertical="top" wrapText="1"/>
    </xf>
    <xf numFmtId="165" fontId="1" fillId="4" borderId="3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vertical="top" wrapText="1"/>
    </xf>
    <xf numFmtId="49" fontId="1" fillId="2" borderId="4" xfId="0" applyNumberFormat="1" applyFont="1" applyFill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4" borderId="12" xfId="0" applyFont="1" applyFill="1" applyBorder="1" applyAlignment="1">
      <alignment vertical="top" wrapText="1"/>
    </xf>
    <xf numFmtId="11" fontId="9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justify" vertical="top" wrapText="1"/>
    </xf>
    <xf numFmtId="164" fontId="3" fillId="5" borderId="3" xfId="0" applyNumberFormat="1" applyFont="1" applyFill="1" applyBorder="1" applyAlignment="1">
      <alignment vertical="top" wrapText="1"/>
    </xf>
    <xf numFmtId="164" fontId="3" fillId="5" borderId="4" xfId="0" applyNumberFormat="1" applyFont="1" applyFill="1" applyBorder="1" applyAlignment="1">
      <alignment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65" fontId="1" fillId="2" borderId="3" xfId="0" applyNumberFormat="1" applyFont="1" applyFill="1" applyBorder="1" applyAlignment="1">
      <alignment horizontal="center" vertical="top" wrapText="1"/>
    </xf>
    <xf numFmtId="165" fontId="1" fillId="2" borderId="4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  <xf numFmtId="164" fontId="1" fillId="6" borderId="1" xfId="0" applyNumberFormat="1" applyFont="1" applyFill="1" applyBorder="1" applyAlignment="1">
      <alignment horizontal="center" vertical="top" wrapText="1"/>
    </xf>
    <xf numFmtId="165" fontId="1" fillId="6" borderId="1" xfId="0" applyNumberFormat="1" applyFont="1" applyFill="1" applyBorder="1" applyAlignment="1">
      <alignment horizontal="center" vertical="top" wrapText="1"/>
    </xf>
    <xf numFmtId="164" fontId="1" fillId="6" borderId="3" xfId="0" applyNumberFormat="1" applyFont="1" applyFill="1" applyBorder="1" applyAlignment="1">
      <alignment horizontal="center" vertical="top" wrapText="1"/>
    </xf>
    <xf numFmtId="3" fontId="1" fillId="4" borderId="1" xfId="0" applyNumberFormat="1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5" fontId="1" fillId="4" borderId="1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49" fontId="9" fillId="2" borderId="4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vertical="top" wrapText="1"/>
    </xf>
    <xf numFmtId="164" fontId="1" fillId="6" borderId="1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/>
    </xf>
    <xf numFmtId="16" fontId="9" fillId="2" borderId="1" xfId="0" applyNumberFormat="1" applyFont="1" applyFill="1" applyBorder="1" applyAlignment="1">
      <alignment vertical="top" wrapText="1"/>
    </xf>
    <xf numFmtId="49" fontId="1" fillId="7" borderId="1" xfId="0" applyNumberFormat="1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3" fontId="5" fillId="2" borderId="4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" fontId="1" fillId="5" borderId="3" xfId="0" applyNumberFormat="1" applyFont="1" applyFill="1" applyBorder="1" applyAlignment="1">
      <alignment horizontal="center" vertical="top" wrapText="1"/>
    </xf>
    <xf numFmtId="1" fontId="1" fillId="5" borderId="4" xfId="0" applyNumberFormat="1" applyFont="1" applyFill="1" applyBorder="1" applyAlignment="1">
      <alignment horizontal="center" vertical="top" wrapText="1"/>
    </xf>
    <xf numFmtId="1" fontId="1" fillId="2" borderId="4" xfId="0" applyNumberFormat="1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3" xfId="0" applyBorder="1"/>
    <xf numFmtId="0" fontId="1" fillId="6" borderId="4" xfId="0" applyFont="1" applyFill="1" applyBorder="1" applyAlignment="1">
      <alignment vertical="top" wrapText="1"/>
    </xf>
    <xf numFmtId="0" fontId="1" fillId="5" borderId="6" xfId="0" applyFont="1" applyFill="1" applyBorder="1" applyAlignment="1">
      <alignment vertical="top" wrapText="1"/>
    </xf>
    <xf numFmtId="0" fontId="1" fillId="5" borderId="8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 wrapText="1"/>
    </xf>
    <xf numFmtId="1" fontId="1" fillId="6" borderId="4" xfId="0" applyNumberFormat="1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vertical="top" wrapText="1"/>
    </xf>
    <xf numFmtId="0" fontId="1" fillId="6" borderId="3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1" fontId="1" fillId="4" borderId="3" xfId="0" applyNumberFormat="1" applyFont="1" applyFill="1" applyBorder="1" applyAlignment="1">
      <alignment horizontal="center" vertical="top" wrapText="1"/>
    </xf>
    <xf numFmtId="1" fontId="1" fillId="4" borderId="4" xfId="0" applyNumberFormat="1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3" fontId="3" fillId="5" borderId="6" xfId="0" applyNumberFormat="1" applyFont="1" applyFill="1" applyBorder="1" applyAlignment="1">
      <alignment horizontal="center" vertical="top" wrapText="1"/>
    </xf>
    <xf numFmtId="3" fontId="3" fillId="5" borderId="10" xfId="0" applyNumberFormat="1" applyFont="1" applyFill="1" applyBorder="1" applyAlignment="1">
      <alignment horizontal="center" vertical="top" wrapText="1"/>
    </xf>
    <xf numFmtId="3" fontId="3" fillId="5" borderId="5" xfId="0" applyNumberFormat="1" applyFont="1" applyFill="1" applyBorder="1" applyAlignment="1">
      <alignment horizontal="center" vertical="top" wrapText="1"/>
    </xf>
    <xf numFmtId="3" fontId="3" fillId="5" borderId="4" xfId="0" applyNumberFormat="1" applyFont="1" applyFill="1" applyBorder="1" applyAlignment="1">
      <alignment horizontal="center" vertical="top" wrapText="1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5" borderId="5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1" fillId="6" borderId="3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top" wrapText="1"/>
    </xf>
    <xf numFmtId="49" fontId="1" fillId="4" borderId="5" xfId="0" applyNumberFormat="1" applyFont="1" applyFill="1" applyBorder="1" applyAlignment="1">
      <alignment horizontal="center" vertical="top" wrapText="1"/>
    </xf>
    <xf numFmtId="49" fontId="1" fillId="4" borderId="4" xfId="0" applyNumberFormat="1" applyFont="1" applyFill="1" applyBorder="1" applyAlignment="1">
      <alignment horizontal="center" vertical="top" wrapText="1"/>
    </xf>
    <xf numFmtId="165" fontId="1" fillId="5" borderId="13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164" fontId="1" fillId="6" borderId="1" xfId="0" applyNumberFormat="1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vertical="top" wrapText="1"/>
    </xf>
    <xf numFmtId="0" fontId="1" fillId="4" borderId="13" xfId="0" applyFont="1" applyFill="1" applyBorder="1" applyAlignment="1">
      <alignment vertical="top" wrapText="1"/>
    </xf>
    <xf numFmtId="165" fontId="1" fillId="4" borderId="13" xfId="0" applyNumberFormat="1" applyFont="1" applyFill="1" applyBorder="1" applyAlignment="1">
      <alignment horizontal="center" vertical="top" wrapText="1"/>
    </xf>
    <xf numFmtId="165" fontId="1" fillId="6" borderId="1" xfId="0" applyNumberFormat="1" applyFont="1" applyFill="1" applyBorder="1" applyAlignment="1">
      <alignment horizontal="center" vertical="top" wrapText="1"/>
    </xf>
    <xf numFmtId="164" fontId="1" fillId="6" borderId="3" xfId="0" applyNumberFormat="1" applyFont="1" applyFill="1" applyBorder="1" applyAlignment="1">
      <alignment horizontal="center" vertical="top" wrapText="1"/>
    </xf>
    <xf numFmtId="164" fontId="1" fillId="6" borderId="5" xfId="0" applyNumberFormat="1" applyFont="1" applyFill="1" applyBorder="1" applyAlignment="1">
      <alignment horizontal="center" vertical="top" wrapText="1"/>
    </xf>
    <xf numFmtId="164" fontId="1" fillId="6" borderId="4" xfId="0" applyNumberFormat="1" applyFont="1" applyFill="1" applyBorder="1" applyAlignment="1">
      <alignment horizontal="center" vertical="top" wrapText="1"/>
    </xf>
    <xf numFmtId="165" fontId="3" fillId="5" borderId="3" xfId="0" applyNumberFormat="1" applyFont="1" applyFill="1" applyBorder="1" applyAlignment="1">
      <alignment horizontal="center" vertical="top" wrapText="1"/>
    </xf>
    <xf numFmtId="165" fontId="3" fillId="5" borderId="5" xfId="0" applyNumberFormat="1" applyFont="1" applyFill="1" applyBorder="1" applyAlignment="1">
      <alignment horizontal="center" vertical="top" wrapText="1"/>
    </xf>
    <xf numFmtId="165" fontId="3" fillId="5" borderId="4" xfId="0" applyNumberFormat="1" applyFont="1" applyFill="1" applyBorder="1" applyAlignment="1">
      <alignment horizontal="center" vertical="top" wrapText="1"/>
    </xf>
    <xf numFmtId="3" fontId="1" fillId="4" borderId="1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165" fontId="1" fillId="2" borderId="3" xfId="0" applyNumberFormat="1" applyFont="1" applyFill="1" applyBorder="1" applyAlignment="1">
      <alignment horizontal="center" vertical="top" wrapText="1"/>
    </xf>
    <xf numFmtId="165" fontId="1" fillId="2" borderId="4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3" fontId="5" fillId="2" borderId="3" xfId="0" applyNumberFormat="1" applyFont="1" applyFill="1" applyBorder="1" applyAlignment="1">
      <alignment horizontal="center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5" fontId="5" fillId="2" borderId="3" xfId="0" applyNumberFormat="1" applyFont="1" applyFill="1" applyBorder="1" applyAlignment="1">
      <alignment horizontal="center" vertical="top" wrapText="1"/>
    </xf>
    <xf numFmtId="165" fontId="5" fillId="2" borderId="4" xfId="0" applyNumberFormat="1" applyFont="1" applyFill="1" applyBorder="1" applyAlignment="1">
      <alignment horizontal="center" vertical="top" wrapText="1"/>
    </xf>
    <xf numFmtId="3" fontId="1" fillId="6" borderId="1" xfId="0" applyNumberFormat="1" applyFont="1" applyFill="1" applyBorder="1" applyAlignment="1">
      <alignment horizontal="center" vertical="top" wrapText="1"/>
    </xf>
    <xf numFmtId="0" fontId="1" fillId="6" borderId="13" xfId="0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center" vertical="top" wrapText="1"/>
    </xf>
    <xf numFmtId="1" fontId="1" fillId="2" borderId="3" xfId="0" applyNumberFormat="1" applyFont="1" applyFill="1" applyBorder="1" applyAlignment="1">
      <alignment horizontal="center" vertical="top" wrapText="1"/>
    </xf>
    <xf numFmtId="1" fontId="1" fillId="2" borderId="4" xfId="0" applyNumberFormat="1" applyFont="1" applyFill="1" applyBorder="1" applyAlignment="1">
      <alignment horizontal="center" vertical="top" wrapText="1"/>
    </xf>
    <xf numFmtId="49" fontId="9" fillId="2" borderId="3" xfId="0" applyNumberFormat="1" applyFont="1" applyFill="1" applyBorder="1" applyAlignment="1">
      <alignment horizontal="left" vertical="top" wrapText="1"/>
    </xf>
    <xf numFmtId="49" fontId="9" fillId="2" borderId="4" xfId="0" applyNumberFormat="1" applyFont="1" applyFill="1" applyBorder="1" applyAlignment="1">
      <alignment horizontal="left" vertical="top" wrapText="1"/>
    </xf>
    <xf numFmtId="164" fontId="3" fillId="5" borderId="3" xfId="0" applyNumberFormat="1" applyFont="1" applyFill="1" applyBorder="1" applyAlignment="1">
      <alignment horizontal="center" vertical="top" wrapText="1"/>
    </xf>
    <xf numFmtId="164" fontId="3" fillId="5" borderId="4" xfId="0" applyNumberFormat="1" applyFont="1" applyFill="1" applyBorder="1" applyAlignment="1">
      <alignment horizontal="center" vertical="top" wrapText="1"/>
    </xf>
    <xf numFmtId="49" fontId="9" fillId="2" borderId="3" xfId="0" applyNumberFormat="1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1" fontId="1" fillId="5" borderId="3" xfId="0" applyNumberFormat="1" applyFont="1" applyFill="1" applyBorder="1" applyAlignment="1">
      <alignment horizontal="center" vertical="top" wrapText="1"/>
    </xf>
    <xf numFmtId="1" fontId="1" fillId="5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7"/>
  <sheetViews>
    <sheetView tabSelected="1" view="pageBreakPreview" topLeftCell="A4" zoomScaleNormal="75" zoomScaleSheetLayoutView="100" workbookViewId="0">
      <selection activeCell="P69" sqref="P69:S69"/>
    </sheetView>
  </sheetViews>
  <sheetFormatPr defaultRowHeight="15" x14ac:dyDescent="0.25"/>
  <cols>
    <col min="1" max="1" width="4.42578125" style="6" customWidth="1"/>
    <col min="2" max="2" width="27.28515625" style="1" customWidth="1"/>
    <col min="3" max="3" width="7.85546875" style="1" customWidth="1"/>
    <col min="4" max="4" width="13" style="6" customWidth="1"/>
    <col min="5" max="5" width="11.28515625" style="6" customWidth="1"/>
    <col min="6" max="7" width="11.42578125" style="6" customWidth="1"/>
    <col min="8" max="8" width="10.7109375" style="6" customWidth="1"/>
    <col min="9" max="10" width="11.5703125" style="6" customWidth="1"/>
    <col min="11" max="11" width="10.85546875" style="6" customWidth="1"/>
    <col min="12" max="13" width="12" style="6" customWidth="1"/>
    <col min="14" max="14" width="10.7109375" style="6" customWidth="1"/>
    <col min="15" max="15" width="12.140625" style="6" customWidth="1"/>
    <col min="16" max="16" width="26.5703125" style="1" customWidth="1"/>
    <col min="17" max="17" width="9.140625" style="6" customWidth="1"/>
    <col min="18" max="18" width="10.7109375" style="6" customWidth="1"/>
    <col min="19" max="19" width="12.140625" style="6" customWidth="1"/>
    <col min="20" max="20" width="20.140625" style="1" customWidth="1"/>
    <col min="21" max="21" width="13.42578125" style="1" customWidth="1"/>
    <col min="22" max="16384" width="9.140625" style="1"/>
  </cols>
  <sheetData>
    <row r="1" spans="1:21" x14ac:dyDescent="0.25">
      <c r="A1" s="600" t="s">
        <v>34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</row>
    <row r="2" spans="1:21" x14ac:dyDescent="0.25">
      <c r="A2" s="601" t="s">
        <v>35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</row>
    <row r="3" spans="1:21" x14ac:dyDescent="0.25">
      <c r="A3" s="601" t="s">
        <v>307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</row>
    <row r="4" spans="1:21" x14ac:dyDescent="0.25">
      <c r="A4" s="603"/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</row>
    <row r="5" spans="1:21" ht="15.75" customHeight="1" x14ac:dyDescent="0.25">
      <c r="A5" s="584" t="s">
        <v>0</v>
      </c>
      <c r="B5" s="584" t="s">
        <v>1</v>
      </c>
      <c r="C5" s="584" t="s">
        <v>2</v>
      </c>
      <c r="D5" s="584" t="s">
        <v>3</v>
      </c>
      <c r="E5" s="584"/>
      <c r="F5" s="584"/>
      <c r="G5" s="584"/>
      <c r="H5" s="584"/>
      <c r="I5" s="584"/>
      <c r="J5" s="584"/>
      <c r="K5" s="584"/>
      <c r="L5" s="584"/>
      <c r="M5" s="584"/>
      <c r="N5" s="591" t="s">
        <v>4</v>
      </c>
      <c r="O5" s="592"/>
      <c r="P5" s="597" t="s">
        <v>5</v>
      </c>
      <c r="Q5" s="584" t="s">
        <v>6</v>
      </c>
      <c r="R5" s="584" t="s">
        <v>7</v>
      </c>
      <c r="S5" s="584" t="s">
        <v>8</v>
      </c>
    </row>
    <row r="6" spans="1:21" ht="16.5" customHeight="1" x14ac:dyDescent="0.25">
      <c r="A6" s="584"/>
      <c r="B6" s="584"/>
      <c r="C6" s="584"/>
      <c r="D6" s="585" t="s">
        <v>9</v>
      </c>
      <c r="E6" s="586"/>
      <c r="F6" s="584" t="s">
        <v>10</v>
      </c>
      <c r="G6" s="584"/>
      <c r="H6" s="584"/>
      <c r="I6" s="584"/>
      <c r="J6" s="584"/>
      <c r="K6" s="584"/>
      <c r="L6" s="584"/>
      <c r="M6" s="584"/>
      <c r="N6" s="593"/>
      <c r="O6" s="594"/>
      <c r="P6" s="598"/>
      <c r="Q6" s="584"/>
      <c r="R6" s="584"/>
      <c r="S6" s="584"/>
    </row>
    <row r="7" spans="1:21" ht="60.75" customHeight="1" x14ac:dyDescent="0.25">
      <c r="A7" s="584"/>
      <c r="B7" s="584"/>
      <c r="C7" s="584"/>
      <c r="D7" s="587"/>
      <c r="E7" s="588"/>
      <c r="F7" s="585" t="s">
        <v>11</v>
      </c>
      <c r="G7" s="586"/>
      <c r="H7" s="584" t="s">
        <v>12</v>
      </c>
      <c r="I7" s="584"/>
      <c r="J7" s="584" t="s">
        <v>30</v>
      </c>
      <c r="K7" s="584"/>
      <c r="L7" s="584" t="s">
        <v>13</v>
      </c>
      <c r="M7" s="584"/>
      <c r="N7" s="593"/>
      <c r="O7" s="594"/>
      <c r="P7" s="598"/>
      <c r="Q7" s="584"/>
      <c r="R7" s="584"/>
      <c r="S7" s="584"/>
    </row>
    <row r="8" spans="1:21" ht="15" customHeight="1" x14ac:dyDescent="0.25">
      <c r="A8" s="584"/>
      <c r="B8" s="584"/>
      <c r="C8" s="584"/>
      <c r="D8" s="589"/>
      <c r="E8" s="590"/>
      <c r="F8" s="589"/>
      <c r="G8" s="590"/>
      <c r="H8" s="584"/>
      <c r="I8" s="584"/>
      <c r="J8" s="584"/>
      <c r="K8" s="584"/>
      <c r="L8" s="584"/>
      <c r="M8" s="584"/>
      <c r="N8" s="595"/>
      <c r="O8" s="596"/>
      <c r="P8" s="598"/>
      <c r="Q8" s="584"/>
      <c r="R8" s="584"/>
      <c r="S8" s="584"/>
    </row>
    <row r="9" spans="1:21" ht="63.75" customHeight="1" x14ac:dyDescent="0.25">
      <c r="A9" s="584"/>
      <c r="B9" s="584"/>
      <c r="C9" s="584"/>
      <c r="D9" s="16" t="s">
        <v>14</v>
      </c>
      <c r="E9" s="16" t="s">
        <v>15</v>
      </c>
      <c r="F9" s="16" t="s">
        <v>14</v>
      </c>
      <c r="G9" s="16" t="s">
        <v>15</v>
      </c>
      <c r="H9" s="16" t="s">
        <v>14</v>
      </c>
      <c r="I9" s="16" t="s">
        <v>15</v>
      </c>
      <c r="J9" s="16" t="s">
        <v>14</v>
      </c>
      <c r="K9" s="16" t="s">
        <v>15</v>
      </c>
      <c r="L9" s="16" t="s">
        <v>14</v>
      </c>
      <c r="M9" s="16" t="s">
        <v>15</v>
      </c>
      <c r="N9" s="16" t="s">
        <v>14</v>
      </c>
      <c r="O9" s="16" t="s">
        <v>15</v>
      </c>
      <c r="P9" s="599"/>
      <c r="Q9" s="584"/>
      <c r="R9" s="584"/>
      <c r="S9" s="584"/>
    </row>
    <row r="10" spans="1:21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</row>
    <row r="11" spans="1:2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21" ht="37.5" customHeight="1" x14ac:dyDescent="0.25">
      <c r="A12" s="368"/>
      <c r="B12" s="14" t="s">
        <v>16</v>
      </c>
      <c r="C12" s="15"/>
      <c r="D12" s="340">
        <f>F12+H12+J12+L12</f>
        <v>731284.80000000016</v>
      </c>
      <c r="E12" s="340">
        <f>G12+I12+K12+M12</f>
        <v>671669.20000000019</v>
      </c>
      <c r="F12" s="93">
        <f t="shared" ref="F12:M12" si="0">F14+F105+F113+F155+F177+F187+F199+F206+F215+F250+F282+F289+F295</f>
        <v>18580.300000000003</v>
      </c>
      <c r="G12" s="93">
        <f t="shared" si="0"/>
        <v>18544.400000000001</v>
      </c>
      <c r="H12" s="93">
        <f t="shared" si="0"/>
        <v>494818.40000000008</v>
      </c>
      <c r="I12" s="93">
        <f t="shared" si="0"/>
        <v>436660.60000000003</v>
      </c>
      <c r="J12" s="93">
        <f t="shared" si="0"/>
        <v>203134.30000000005</v>
      </c>
      <c r="K12" s="93">
        <f t="shared" si="0"/>
        <v>201712.40000000002</v>
      </c>
      <c r="L12" s="93">
        <f t="shared" si="0"/>
        <v>14751.8</v>
      </c>
      <c r="M12" s="93">
        <f t="shared" si="0"/>
        <v>14751.8</v>
      </c>
      <c r="N12" s="40">
        <v>100</v>
      </c>
      <c r="O12" s="93">
        <f t="shared" ref="O12:O16" si="1">E12/D12*100</f>
        <v>91.84782727604896</v>
      </c>
      <c r="P12" s="39"/>
      <c r="Q12" s="38"/>
      <c r="R12" s="38"/>
      <c r="S12" s="38"/>
      <c r="T12" s="55"/>
      <c r="U12" s="55"/>
    </row>
    <row r="13" spans="1:21" x14ac:dyDescent="0.25">
      <c r="A13" s="2"/>
      <c r="B13" s="3"/>
      <c r="C13" s="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41"/>
      <c r="P13" s="4"/>
      <c r="Q13" s="5"/>
      <c r="R13" s="5"/>
      <c r="S13" s="42"/>
    </row>
    <row r="14" spans="1:21" ht="51" x14ac:dyDescent="0.25">
      <c r="A14" s="367">
        <v>1</v>
      </c>
      <c r="B14" s="25" t="s">
        <v>17</v>
      </c>
      <c r="C14" s="26" t="s">
        <v>219</v>
      </c>
      <c r="D14" s="366">
        <f t="shared" ref="D14:E18" si="2">F14+H14+J14</f>
        <v>282688.8</v>
      </c>
      <c r="E14" s="366">
        <f t="shared" si="2"/>
        <v>279962.8</v>
      </c>
      <c r="F14" s="152">
        <f>F15+F63+F67+F81+F96</f>
        <v>10880.800000000001</v>
      </c>
      <c r="G14" s="152">
        <f>G15+G63+G81+G96+G67</f>
        <v>10844.900000000001</v>
      </c>
      <c r="H14" s="61">
        <f t="shared" ref="H14:M14" si="3">H15+H63+H67+H81+H96</f>
        <v>213493.00000000003</v>
      </c>
      <c r="I14" s="152">
        <f t="shared" si="3"/>
        <v>211443.40000000002</v>
      </c>
      <c r="J14" s="152">
        <f t="shared" si="3"/>
        <v>58314.999999999993</v>
      </c>
      <c r="K14" s="152">
        <f t="shared" si="3"/>
        <v>57674.499999999985</v>
      </c>
      <c r="L14" s="152">
        <f t="shared" si="3"/>
        <v>0</v>
      </c>
      <c r="M14" s="152">
        <f t="shared" si="3"/>
        <v>0</v>
      </c>
      <c r="N14" s="27">
        <v>100</v>
      </c>
      <c r="O14" s="80">
        <f t="shared" si="1"/>
        <v>99.035688714940235</v>
      </c>
      <c r="P14" s="24"/>
      <c r="Q14" s="24"/>
      <c r="R14" s="24"/>
      <c r="S14" s="44"/>
      <c r="T14" s="55"/>
      <c r="U14" s="55"/>
    </row>
    <row r="15" spans="1:21" ht="44.25" customHeight="1" x14ac:dyDescent="0.25">
      <c r="A15" s="103"/>
      <c r="B15" s="62" t="s">
        <v>105</v>
      </c>
      <c r="C15" s="63"/>
      <c r="D15" s="64">
        <f t="shared" si="2"/>
        <v>243420.3</v>
      </c>
      <c r="E15" s="64">
        <f t="shared" si="2"/>
        <v>242463.9</v>
      </c>
      <c r="F15" s="64">
        <f t="shared" ref="F15:M15" si="4">F16+F27+F54+F57+F60</f>
        <v>10880.800000000001</v>
      </c>
      <c r="G15" s="64">
        <f t="shared" si="4"/>
        <v>10844.900000000001</v>
      </c>
      <c r="H15" s="64">
        <f t="shared" si="4"/>
        <v>187987.80000000002</v>
      </c>
      <c r="I15" s="64">
        <f t="shared" si="4"/>
        <v>187707.80000000002</v>
      </c>
      <c r="J15" s="64">
        <f t="shared" si="4"/>
        <v>44551.7</v>
      </c>
      <c r="K15" s="64">
        <f t="shared" si="4"/>
        <v>43911.19999999999</v>
      </c>
      <c r="L15" s="64">
        <f t="shared" si="4"/>
        <v>0</v>
      </c>
      <c r="M15" s="64">
        <f t="shared" si="4"/>
        <v>0</v>
      </c>
      <c r="N15" s="65">
        <v>100</v>
      </c>
      <c r="O15" s="137">
        <f t="shared" si="1"/>
        <v>99.60709932573414</v>
      </c>
      <c r="P15" s="66"/>
      <c r="Q15" s="66"/>
      <c r="R15" s="66"/>
      <c r="S15" s="67"/>
      <c r="T15" s="55"/>
      <c r="U15" s="55"/>
    </row>
    <row r="16" spans="1:21" ht="44.25" customHeight="1" x14ac:dyDescent="0.25">
      <c r="A16" s="103"/>
      <c r="B16" s="20" t="s">
        <v>106</v>
      </c>
      <c r="C16" s="21"/>
      <c r="D16" s="53">
        <f t="shared" si="2"/>
        <v>38880.9</v>
      </c>
      <c r="E16" s="53">
        <f t="shared" si="2"/>
        <v>38511.4</v>
      </c>
      <c r="F16" s="53">
        <f t="shared" ref="F16:G16" si="5">SUM(F17:F25)</f>
        <v>0</v>
      </c>
      <c r="G16" s="53">
        <f t="shared" si="5"/>
        <v>0</v>
      </c>
      <c r="H16" s="53">
        <f t="shared" ref="H16:M16" si="6">SUM(H17:H26)</f>
        <v>28797.4</v>
      </c>
      <c r="I16" s="53">
        <f t="shared" si="6"/>
        <v>28773.600000000002</v>
      </c>
      <c r="J16" s="53">
        <f t="shared" si="6"/>
        <v>10083.5</v>
      </c>
      <c r="K16" s="53">
        <f t="shared" si="6"/>
        <v>9737.7999999999993</v>
      </c>
      <c r="L16" s="53">
        <f t="shared" si="6"/>
        <v>0</v>
      </c>
      <c r="M16" s="53">
        <f t="shared" si="6"/>
        <v>0</v>
      </c>
      <c r="N16" s="22">
        <v>100</v>
      </c>
      <c r="O16" s="138">
        <f t="shared" si="1"/>
        <v>99.049661916262224</v>
      </c>
      <c r="P16" s="23"/>
      <c r="Q16" s="23"/>
      <c r="R16" s="23"/>
      <c r="S16" s="43"/>
    </row>
    <row r="17" spans="1:20" s="216" customFormat="1" ht="174" customHeight="1" x14ac:dyDescent="0.25">
      <c r="A17" s="389"/>
      <c r="B17" s="390" t="s">
        <v>55</v>
      </c>
      <c r="C17" s="54"/>
      <c r="D17" s="391">
        <f t="shared" si="2"/>
        <v>1078.9000000000001</v>
      </c>
      <c r="E17" s="391">
        <f t="shared" si="2"/>
        <v>733.19999999999993</v>
      </c>
      <c r="F17" s="87"/>
      <c r="G17" s="87"/>
      <c r="H17" s="87">
        <v>56.4</v>
      </c>
      <c r="I17" s="87">
        <v>56.4</v>
      </c>
      <c r="J17" s="87">
        <v>1022.5</v>
      </c>
      <c r="K17" s="87">
        <v>676.8</v>
      </c>
      <c r="L17" s="87"/>
      <c r="M17" s="87"/>
      <c r="N17" s="392">
        <v>100</v>
      </c>
      <c r="O17" s="87">
        <f>E17/D17*100</f>
        <v>67.958105477801453</v>
      </c>
      <c r="P17" s="393" t="s">
        <v>306</v>
      </c>
      <c r="Q17" s="86">
        <v>54</v>
      </c>
      <c r="R17" s="86">
        <v>37</v>
      </c>
      <c r="S17" s="392">
        <v>65</v>
      </c>
    </row>
    <row r="18" spans="1:20" s="216" customFormat="1" ht="171" customHeight="1" x14ac:dyDescent="0.25">
      <c r="A18" s="368"/>
      <c r="B18" s="394" t="s">
        <v>167</v>
      </c>
      <c r="C18" s="88"/>
      <c r="D18" s="391">
        <f t="shared" si="2"/>
        <v>9788.2999999999993</v>
      </c>
      <c r="E18" s="391">
        <f t="shared" si="2"/>
        <v>9788.2999999999993</v>
      </c>
      <c r="F18" s="391"/>
      <c r="G18" s="391"/>
      <c r="H18" s="391">
        <v>1097.5</v>
      </c>
      <c r="I18" s="391">
        <v>1097.5</v>
      </c>
      <c r="J18" s="391">
        <v>8690.7999999999993</v>
      </c>
      <c r="K18" s="391">
        <v>8690.7999999999993</v>
      </c>
      <c r="L18" s="391"/>
      <c r="M18" s="391"/>
      <c r="N18" s="395">
        <v>100</v>
      </c>
      <c r="O18" s="391">
        <f t="shared" ref="O18:O22" si="7">E18/D18*100</f>
        <v>100</v>
      </c>
      <c r="P18" s="500" t="s">
        <v>332</v>
      </c>
      <c r="Q18" s="396">
        <v>0</v>
      </c>
      <c r="R18" s="396">
        <v>0</v>
      </c>
      <c r="S18" s="396">
        <v>100</v>
      </c>
    </row>
    <row r="19" spans="1:20" s="216" customFormat="1" ht="233.25" customHeight="1" x14ac:dyDescent="0.25">
      <c r="A19" s="368"/>
      <c r="B19" s="394" t="s">
        <v>168</v>
      </c>
      <c r="C19" s="88"/>
      <c r="D19" s="391">
        <f t="shared" ref="D19:D21" si="8">F19+H19+J19</f>
        <v>15.2</v>
      </c>
      <c r="E19" s="391">
        <f t="shared" ref="E19:E21" si="9">G19+I19+K19</f>
        <v>4.8</v>
      </c>
      <c r="F19" s="391"/>
      <c r="G19" s="391"/>
      <c r="H19" s="391">
        <v>15.2</v>
      </c>
      <c r="I19" s="391">
        <v>4.8</v>
      </c>
      <c r="J19" s="391"/>
      <c r="K19" s="391"/>
      <c r="L19" s="391"/>
      <c r="M19" s="391"/>
      <c r="N19" s="395">
        <v>100</v>
      </c>
      <c r="O19" s="391">
        <f t="shared" si="7"/>
        <v>31.578947368421051</v>
      </c>
      <c r="P19" s="124" t="s">
        <v>333</v>
      </c>
      <c r="Q19" s="501">
        <v>0</v>
      </c>
      <c r="R19" s="501">
        <v>0</v>
      </c>
      <c r="S19" s="396">
        <v>100</v>
      </c>
    </row>
    <row r="20" spans="1:20" s="216" customFormat="1" ht="261" customHeight="1" x14ac:dyDescent="0.25">
      <c r="A20" s="368"/>
      <c r="B20" s="394" t="s">
        <v>169</v>
      </c>
      <c r="C20" s="88"/>
      <c r="D20" s="391">
        <f>F20+H20+J20</f>
        <v>42.8</v>
      </c>
      <c r="E20" s="391">
        <f>G20+I20+K20</f>
        <v>29.4</v>
      </c>
      <c r="F20" s="391"/>
      <c r="G20" s="391"/>
      <c r="H20" s="391">
        <v>42.8</v>
      </c>
      <c r="I20" s="391">
        <v>29.4</v>
      </c>
      <c r="J20" s="391"/>
      <c r="K20" s="391"/>
      <c r="L20" s="391"/>
      <c r="M20" s="391"/>
      <c r="N20" s="395">
        <v>100</v>
      </c>
      <c r="O20" s="391">
        <f t="shared" si="7"/>
        <v>68.691588785046733</v>
      </c>
      <c r="P20" s="423"/>
      <c r="Q20" s="423"/>
      <c r="R20" s="423"/>
      <c r="S20" s="507"/>
    </row>
    <row r="21" spans="1:20" s="216" customFormat="1" ht="234" customHeight="1" x14ac:dyDescent="0.25">
      <c r="A21" s="368"/>
      <c r="B21" s="394" t="s">
        <v>53</v>
      </c>
      <c r="C21" s="88"/>
      <c r="D21" s="391">
        <f t="shared" si="8"/>
        <v>8038</v>
      </c>
      <c r="E21" s="391">
        <f t="shared" si="9"/>
        <v>8038</v>
      </c>
      <c r="F21" s="391"/>
      <c r="G21" s="391"/>
      <c r="H21" s="391">
        <v>8038</v>
      </c>
      <c r="I21" s="391">
        <v>8038</v>
      </c>
      <c r="J21" s="391"/>
      <c r="K21" s="391"/>
      <c r="L21" s="391"/>
      <c r="M21" s="391"/>
      <c r="N21" s="395">
        <v>100</v>
      </c>
      <c r="O21" s="391">
        <f t="shared" si="7"/>
        <v>100</v>
      </c>
      <c r="P21" s="17"/>
      <c r="Q21" s="397"/>
      <c r="R21" s="397"/>
      <c r="S21" s="396"/>
    </row>
    <row r="22" spans="1:20" s="216" customFormat="1" ht="158.25" customHeight="1" x14ac:dyDescent="0.25">
      <c r="A22" s="573"/>
      <c r="B22" s="581" t="s">
        <v>54</v>
      </c>
      <c r="C22" s="582"/>
      <c r="D22" s="583">
        <f>F22+H22+J22</f>
        <v>202.6</v>
      </c>
      <c r="E22" s="583">
        <f>G22+I22+K22</f>
        <v>202.6</v>
      </c>
      <c r="F22" s="583"/>
      <c r="G22" s="583"/>
      <c r="H22" s="583">
        <v>202.6</v>
      </c>
      <c r="I22" s="583">
        <v>202.6</v>
      </c>
      <c r="J22" s="583"/>
      <c r="K22" s="583"/>
      <c r="L22" s="583"/>
      <c r="M22" s="583"/>
      <c r="N22" s="608">
        <v>100</v>
      </c>
      <c r="O22" s="609">
        <f t="shared" si="7"/>
        <v>100</v>
      </c>
      <c r="P22" s="575"/>
      <c r="Q22" s="604"/>
      <c r="R22" s="604"/>
      <c r="S22" s="606"/>
    </row>
    <row r="23" spans="1:20" s="216" customFormat="1" ht="29.25" customHeight="1" x14ac:dyDescent="0.25">
      <c r="A23" s="574"/>
      <c r="B23" s="581"/>
      <c r="C23" s="582"/>
      <c r="D23" s="583"/>
      <c r="E23" s="583"/>
      <c r="F23" s="583"/>
      <c r="G23" s="583"/>
      <c r="H23" s="583"/>
      <c r="I23" s="583"/>
      <c r="J23" s="583"/>
      <c r="K23" s="583"/>
      <c r="L23" s="583"/>
      <c r="M23" s="583"/>
      <c r="N23" s="608"/>
      <c r="O23" s="610"/>
      <c r="P23" s="576"/>
      <c r="Q23" s="605"/>
      <c r="R23" s="605"/>
      <c r="S23" s="607"/>
    </row>
    <row r="24" spans="1:20" s="216" customFormat="1" ht="81" customHeight="1" x14ac:dyDescent="0.25">
      <c r="A24" s="573"/>
      <c r="B24" s="575" t="s">
        <v>90</v>
      </c>
      <c r="C24" s="577"/>
      <c r="D24" s="579">
        <f>F25+H24+J25</f>
        <v>18978.400000000001</v>
      </c>
      <c r="E24" s="579">
        <f>G25+I24+K25</f>
        <v>18978.400000000001</v>
      </c>
      <c r="F24" s="579"/>
      <c r="G24" s="579"/>
      <c r="H24" s="579">
        <v>18978.400000000001</v>
      </c>
      <c r="I24" s="579">
        <v>18978.400000000001</v>
      </c>
      <c r="J24" s="579"/>
      <c r="K24" s="579"/>
      <c r="L24" s="579"/>
      <c r="M24" s="579"/>
      <c r="N24" s="604">
        <v>100</v>
      </c>
      <c r="O24" s="579">
        <f>E24/D24*100</f>
        <v>100</v>
      </c>
      <c r="P24" s="620"/>
      <c r="Q24" s="604"/>
      <c r="R24" s="604"/>
      <c r="S24" s="606"/>
    </row>
    <row r="25" spans="1:20" s="216" customFormat="1" ht="112.5" customHeight="1" x14ac:dyDescent="0.25">
      <c r="A25" s="574"/>
      <c r="B25" s="576"/>
      <c r="C25" s="578"/>
      <c r="D25" s="580"/>
      <c r="E25" s="580"/>
      <c r="F25" s="580"/>
      <c r="G25" s="580"/>
      <c r="H25" s="580"/>
      <c r="I25" s="580"/>
      <c r="J25" s="580"/>
      <c r="K25" s="580"/>
      <c r="L25" s="580"/>
      <c r="M25" s="580"/>
      <c r="N25" s="605"/>
      <c r="O25" s="580"/>
      <c r="P25" s="621"/>
      <c r="Q25" s="605"/>
      <c r="R25" s="605"/>
      <c r="S25" s="607"/>
    </row>
    <row r="26" spans="1:20" s="216" customFormat="1" ht="168" customHeight="1" x14ac:dyDescent="0.25">
      <c r="A26" s="490"/>
      <c r="B26" s="494" t="s">
        <v>308</v>
      </c>
      <c r="C26" s="495"/>
      <c r="D26" s="391">
        <f t="shared" ref="D26:E28" si="10">F26+H26+J26</f>
        <v>736.7</v>
      </c>
      <c r="E26" s="391">
        <f t="shared" si="10"/>
        <v>736.7</v>
      </c>
      <c r="F26" s="480"/>
      <c r="G26" s="480"/>
      <c r="H26" s="480">
        <v>366.5</v>
      </c>
      <c r="I26" s="480">
        <v>366.5</v>
      </c>
      <c r="J26" s="480">
        <v>370.2</v>
      </c>
      <c r="K26" s="480">
        <v>370.2</v>
      </c>
      <c r="L26" s="480"/>
      <c r="M26" s="480"/>
      <c r="N26" s="488">
        <v>100</v>
      </c>
      <c r="O26" s="488">
        <v>100</v>
      </c>
      <c r="P26" s="475"/>
      <c r="Q26" s="477"/>
      <c r="R26" s="477"/>
      <c r="S26" s="478"/>
    </row>
    <row r="27" spans="1:20" s="216" customFormat="1" ht="46.5" customHeight="1" x14ac:dyDescent="0.25">
      <c r="A27" s="411"/>
      <c r="B27" s="208" t="s">
        <v>182</v>
      </c>
      <c r="C27" s="409"/>
      <c r="D27" s="386">
        <f t="shared" si="10"/>
        <v>202042.50000000003</v>
      </c>
      <c r="E27" s="386">
        <f t="shared" si="10"/>
        <v>201455.59999999998</v>
      </c>
      <c r="F27" s="439">
        <f t="shared" ref="F27:K27" si="11">SUM(F28:F53)</f>
        <v>9031.7000000000007</v>
      </c>
      <c r="G27" s="489">
        <f t="shared" si="11"/>
        <v>8995.8000000000011</v>
      </c>
      <c r="H27" s="489">
        <f t="shared" si="11"/>
        <v>158542.70000000001</v>
      </c>
      <c r="I27" s="489">
        <f t="shared" si="11"/>
        <v>158286.5</v>
      </c>
      <c r="J27" s="489">
        <f t="shared" si="11"/>
        <v>34468.1</v>
      </c>
      <c r="K27" s="489">
        <f t="shared" si="11"/>
        <v>34173.299999999996</v>
      </c>
      <c r="L27" s="439">
        <f>SUM(L28:L51)</f>
        <v>0</v>
      </c>
      <c r="M27" s="439">
        <f>SUM(M28:M51)</f>
        <v>0</v>
      </c>
      <c r="N27" s="122">
        <v>100</v>
      </c>
      <c r="O27" s="369">
        <f>E27/D27*100</f>
        <v>99.709516562109428</v>
      </c>
      <c r="P27" s="208"/>
      <c r="Q27" s="122"/>
      <c r="R27" s="122"/>
      <c r="S27" s="412"/>
      <c r="T27" s="405"/>
    </row>
    <row r="28" spans="1:20" s="216" customFormat="1" ht="172.5" customHeight="1" x14ac:dyDescent="0.25">
      <c r="A28" s="406"/>
      <c r="B28" s="17" t="s">
        <v>55</v>
      </c>
      <c r="C28" s="404"/>
      <c r="D28" s="187">
        <f t="shared" si="10"/>
        <v>11635.5</v>
      </c>
      <c r="E28" s="187">
        <f t="shared" si="10"/>
        <v>11610.900000000001</v>
      </c>
      <c r="F28" s="187"/>
      <c r="G28" s="187"/>
      <c r="H28" s="187">
        <v>967.2</v>
      </c>
      <c r="I28" s="187">
        <v>967.2</v>
      </c>
      <c r="J28" s="399">
        <v>10668.3</v>
      </c>
      <c r="K28" s="187">
        <v>10643.7</v>
      </c>
      <c r="L28" s="187"/>
      <c r="M28" s="187"/>
      <c r="N28" s="18">
        <v>100</v>
      </c>
      <c r="O28" s="187">
        <f>E28/D28*100</f>
        <v>99.788578058527804</v>
      </c>
      <c r="P28" s="498" t="s">
        <v>334</v>
      </c>
      <c r="Q28" s="168">
        <v>1</v>
      </c>
      <c r="R28" s="530">
        <v>0</v>
      </c>
      <c r="S28" s="407"/>
      <c r="T28" s="405"/>
    </row>
    <row r="29" spans="1:20" s="216" customFormat="1" ht="42.75" customHeight="1" x14ac:dyDescent="0.25">
      <c r="A29" s="573"/>
      <c r="B29" s="581" t="s">
        <v>91</v>
      </c>
      <c r="C29" s="582"/>
      <c r="D29" s="583">
        <f t="shared" ref="D29:E29" si="12">F29+H29+J29</f>
        <v>16089.3</v>
      </c>
      <c r="E29" s="583">
        <f t="shared" si="12"/>
        <v>16089.3</v>
      </c>
      <c r="F29" s="583"/>
      <c r="G29" s="583"/>
      <c r="H29" s="583">
        <v>3492.4</v>
      </c>
      <c r="I29" s="583">
        <v>3492.4</v>
      </c>
      <c r="J29" s="583">
        <v>12596.9</v>
      </c>
      <c r="K29" s="583">
        <v>12596.9</v>
      </c>
      <c r="L29" s="583"/>
      <c r="M29" s="583"/>
      <c r="N29" s="608">
        <v>100</v>
      </c>
      <c r="O29" s="579">
        <f t="shared" ref="O29" si="13">E29/D29*100</f>
        <v>100</v>
      </c>
      <c r="P29" s="616" t="s">
        <v>335</v>
      </c>
      <c r="Q29" s="604">
        <v>95</v>
      </c>
      <c r="R29" s="604">
        <v>90</v>
      </c>
      <c r="S29" s="614">
        <f>R29/Q29*100</f>
        <v>94.73684210526315</v>
      </c>
    </row>
    <row r="30" spans="1:20" s="216" customFormat="1" ht="127.5" customHeight="1" x14ac:dyDescent="0.25">
      <c r="A30" s="574"/>
      <c r="B30" s="581"/>
      <c r="C30" s="582"/>
      <c r="D30" s="583"/>
      <c r="E30" s="583"/>
      <c r="F30" s="583"/>
      <c r="G30" s="583"/>
      <c r="H30" s="583"/>
      <c r="I30" s="583"/>
      <c r="J30" s="583"/>
      <c r="K30" s="583"/>
      <c r="L30" s="583"/>
      <c r="M30" s="583"/>
      <c r="N30" s="608"/>
      <c r="O30" s="580"/>
      <c r="P30" s="617"/>
      <c r="Q30" s="605"/>
      <c r="R30" s="605"/>
      <c r="S30" s="615"/>
    </row>
    <row r="31" spans="1:20" s="216" customFormat="1" ht="132.75" customHeight="1" x14ac:dyDescent="0.25">
      <c r="A31" s="368"/>
      <c r="B31" s="54" t="s">
        <v>52</v>
      </c>
      <c r="C31" s="404"/>
      <c r="D31" s="187">
        <f t="shared" ref="D31:E38" si="14">F31+H31+J31</f>
        <v>712.6</v>
      </c>
      <c r="E31" s="187">
        <f t="shared" si="14"/>
        <v>712.6</v>
      </c>
      <c r="F31" s="187"/>
      <c r="G31" s="187"/>
      <c r="H31" s="187"/>
      <c r="I31" s="187"/>
      <c r="J31" s="187">
        <v>712.6</v>
      </c>
      <c r="K31" s="487">
        <v>712.6</v>
      </c>
      <c r="L31" s="187"/>
      <c r="M31" s="187"/>
      <c r="N31" s="18">
        <v>100</v>
      </c>
      <c r="O31" s="187">
        <f t="shared" ref="O31:O101" si="15">E31/D31*100</f>
        <v>100</v>
      </c>
      <c r="P31" s="498" t="s">
        <v>336</v>
      </c>
      <c r="Q31" s="18">
        <v>100</v>
      </c>
      <c r="R31" s="531">
        <v>100</v>
      </c>
      <c r="S31" s="49">
        <f t="shared" ref="S31:S32" si="16">R31/Q31*100</f>
        <v>100</v>
      </c>
    </row>
    <row r="32" spans="1:20" s="216" customFormat="1" ht="256.5" customHeight="1" x14ac:dyDescent="0.25">
      <c r="A32" s="368"/>
      <c r="B32" s="17" t="s">
        <v>220</v>
      </c>
      <c r="C32" s="404"/>
      <c r="D32" s="187">
        <f t="shared" ref="D32" si="17">F32+H32+J32</f>
        <v>3448.7</v>
      </c>
      <c r="E32" s="187">
        <f t="shared" ref="E32" si="18">G32+I32+K32</f>
        <v>3444.8</v>
      </c>
      <c r="F32" s="187">
        <v>3448.7</v>
      </c>
      <c r="G32" s="487">
        <v>3444.8</v>
      </c>
      <c r="H32" s="187"/>
      <c r="I32" s="187"/>
      <c r="J32" s="187"/>
      <c r="K32" s="187"/>
      <c r="L32" s="187"/>
      <c r="M32" s="187"/>
      <c r="N32" s="18">
        <v>100</v>
      </c>
      <c r="O32" s="187">
        <f t="shared" si="15"/>
        <v>99.886913909589126</v>
      </c>
      <c r="P32" s="19" t="s">
        <v>337</v>
      </c>
      <c r="Q32" s="18">
        <v>15.5</v>
      </c>
      <c r="R32" s="531">
        <v>15.6</v>
      </c>
      <c r="S32" s="49">
        <f t="shared" si="16"/>
        <v>100.64516129032258</v>
      </c>
    </row>
    <row r="33" spans="1:19" s="216" customFormat="1" ht="172.5" customHeight="1" x14ac:dyDescent="0.25">
      <c r="A33" s="368"/>
      <c r="B33" s="17" t="s">
        <v>221</v>
      </c>
      <c r="C33" s="404"/>
      <c r="D33" s="187">
        <f t="shared" si="14"/>
        <v>2313.4</v>
      </c>
      <c r="E33" s="187">
        <f t="shared" si="14"/>
        <v>2281.4</v>
      </c>
      <c r="F33" s="187">
        <v>2313.4</v>
      </c>
      <c r="G33" s="487">
        <v>2281.4</v>
      </c>
      <c r="H33" s="187"/>
      <c r="I33" s="187"/>
      <c r="J33" s="187"/>
      <c r="K33" s="187"/>
      <c r="L33" s="187"/>
      <c r="M33" s="187"/>
      <c r="N33" s="18">
        <v>100</v>
      </c>
      <c r="O33" s="187">
        <f t="shared" si="15"/>
        <v>98.616754560387307</v>
      </c>
      <c r="P33" s="19"/>
      <c r="Q33" s="18"/>
      <c r="R33" s="18"/>
      <c r="S33" s="49"/>
    </row>
    <row r="34" spans="1:19" s="216" customFormat="1" ht="300" customHeight="1" x14ac:dyDescent="0.25">
      <c r="A34" s="368"/>
      <c r="B34" s="54" t="s">
        <v>56</v>
      </c>
      <c r="C34" s="435"/>
      <c r="D34" s="436">
        <f t="shared" si="14"/>
        <v>58588.7</v>
      </c>
      <c r="E34" s="436">
        <f t="shared" si="14"/>
        <v>58585.4</v>
      </c>
      <c r="F34" s="436"/>
      <c r="G34" s="436"/>
      <c r="H34" s="436">
        <v>58588.7</v>
      </c>
      <c r="I34" s="436">
        <v>58585.4</v>
      </c>
      <c r="J34" s="436"/>
      <c r="K34" s="436"/>
      <c r="L34" s="436"/>
      <c r="M34" s="436"/>
      <c r="N34" s="437">
        <v>100</v>
      </c>
      <c r="O34" s="436">
        <f t="shared" ref="O34:O42" si="19">E34/D34*100</f>
        <v>99.994367514554867</v>
      </c>
      <c r="P34" s="19"/>
      <c r="Q34" s="437"/>
      <c r="R34" s="437"/>
      <c r="S34" s="436"/>
    </row>
    <row r="35" spans="1:19" s="216" customFormat="1" ht="237" customHeight="1" x14ac:dyDescent="0.25">
      <c r="A35" s="368"/>
      <c r="B35" s="434" t="s">
        <v>57</v>
      </c>
      <c r="C35" s="435"/>
      <c r="D35" s="436">
        <f t="shared" si="14"/>
        <v>1965.9</v>
      </c>
      <c r="E35" s="436">
        <f t="shared" si="14"/>
        <v>1965.9</v>
      </c>
      <c r="F35" s="436"/>
      <c r="G35" s="436"/>
      <c r="H35" s="436">
        <v>1965.9</v>
      </c>
      <c r="I35" s="487">
        <v>1965.9</v>
      </c>
      <c r="J35" s="436"/>
      <c r="K35" s="436"/>
      <c r="L35" s="436"/>
      <c r="M35" s="436"/>
      <c r="N35" s="437">
        <v>100</v>
      </c>
      <c r="O35" s="436">
        <f t="shared" si="19"/>
        <v>100</v>
      </c>
      <c r="P35" s="19"/>
      <c r="Q35" s="437"/>
      <c r="R35" s="437"/>
      <c r="S35" s="49"/>
    </row>
    <row r="36" spans="1:19" s="216" customFormat="1" ht="235.5" customHeight="1" x14ac:dyDescent="0.25">
      <c r="A36" s="368"/>
      <c r="B36" s="54" t="s">
        <v>92</v>
      </c>
      <c r="C36" s="435"/>
      <c r="D36" s="436">
        <f t="shared" si="14"/>
        <v>52840.9</v>
      </c>
      <c r="E36" s="436">
        <f t="shared" si="14"/>
        <v>52840.9</v>
      </c>
      <c r="F36" s="436"/>
      <c r="G36" s="436"/>
      <c r="H36" s="436">
        <v>52840.9</v>
      </c>
      <c r="I36" s="487">
        <v>52840.9</v>
      </c>
      <c r="J36" s="436"/>
      <c r="K36" s="436"/>
      <c r="L36" s="436"/>
      <c r="M36" s="436"/>
      <c r="N36" s="437">
        <v>100</v>
      </c>
      <c r="O36" s="436">
        <f t="shared" si="19"/>
        <v>100</v>
      </c>
      <c r="P36" s="19"/>
      <c r="Q36" s="437"/>
      <c r="R36" s="437"/>
      <c r="S36" s="436"/>
    </row>
    <row r="37" spans="1:19" s="216" customFormat="1" ht="183" customHeight="1" x14ac:dyDescent="0.25">
      <c r="A37" s="368"/>
      <c r="B37" s="390" t="s">
        <v>58</v>
      </c>
      <c r="C37" s="435"/>
      <c r="D37" s="436">
        <f t="shared" si="14"/>
        <v>396.3</v>
      </c>
      <c r="E37" s="436">
        <f t="shared" si="14"/>
        <v>231.9</v>
      </c>
      <c r="F37" s="436"/>
      <c r="G37" s="436"/>
      <c r="H37" s="436">
        <v>396.3</v>
      </c>
      <c r="I37" s="436">
        <v>231.9</v>
      </c>
      <c r="J37" s="436"/>
      <c r="K37" s="436"/>
      <c r="L37" s="436"/>
      <c r="M37" s="436"/>
      <c r="N37" s="437">
        <v>100</v>
      </c>
      <c r="O37" s="436">
        <f t="shared" si="19"/>
        <v>58.516275548826648</v>
      </c>
      <c r="P37" s="19"/>
      <c r="Q37" s="437"/>
      <c r="R37" s="437"/>
      <c r="S37" s="49"/>
    </row>
    <row r="38" spans="1:19" s="216" customFormat="1" ht="183" customHeight="1" x14ac:dyDescent="0.25">
      <c r="A38" s="368"/>
      <c r="B38" s="19" t="s">
        <v>93</v>
      </c>
      <c r="C38" s="435"/>
      <c r="D38" s="436">
        <f t="shared" si="14"/>
        <v>420.3</v>
      </c>
      <c r="E38" s="436">
        <f t="shared" si="14"/>
        <v>366.4</v>
      </c>
      <c r="F38" s="436"/>
      <c r="G38" s="436"/>
      <c r="H38" s="436">
        <v>420.3</v>
      </c>
      <c r="I38" s="436">
        <v>366.4</v>
      </c>
      <c r="J38" s="436"/>
      <c r="K38" s="436"/>
      <c r="L38" s="436"/>
      <c r="M38" s="436"/>
      <c r="N38" s="437">
        <v>100</v>
      </c>
      <c r="O38" s="436">
        <f t="shared" si="19"/>
        <v>87.175826790387816</v>
      </c>
      <c r="P38" s="19"/>
      <c r="Q38" s="437"/>
      <c r="R38" s="437"/>
      <c r="S38" s="49"/>
    </row>
    <row r="39" spans="1:19" s="216" customFormat="1" ht="184.5" customHeight="1" x14ac:dyDescent="0.25">
      <c r="A39" s="368"/>
      <c r="B39" s="434" t="s">
        <v>254</v>
      </c>
      <c r="C39" s="435"/>
      <c r="D39" s="436">
        <f t="shared" ref="D39:D42" si="20">F39+H39+J39</f>
        <v>103.3</v>
      </c>
      <c r="E39" s="436">
        <f t="shared" ref="E39:E42" si="21">G39+I39+K39</f>
        <v>103.3</v>
      </c>
      <c r="F39" s="436"/>
      <c r="G39" s="436"/>
      <c r="H39" s="436">
        <v>103.3</v>
      </c>
      <c r="I39" s="487">
        <v>103.3</v>
      </c>
      <c r="J39" s="436"/>
      <c r="K39" s="436"/>
      <c r="L39" s="436"/>
      <c r="M39" s="436"/>
      <c r="N39" s="437">
        <v>100</v>
      </c>
      <c r="O39" s="436">
        <f t="shared" si="19"/>
        <v>100</v>
      </c>
      <c r="P39" s="19"/>
      <c r="Q39" s="437"/>
      <c r="R39" s="437"/>
      <c r="S39" s="49"/>
    </row>
    <row r="40" spans="1:19" s="216" customFormat="1" ht="184.5" customHeight="1" x14ac:dyDescent="0.25">
      <c r="A40" s="368"/>
      <c r="B40" s="491" t="s">
        <v>309</v>
      </c>
      <c r="C40" s="481"/>
      <c r="D40" s="487">
        <f t="shared" ref="D40:D41" si="22">F40+H40+J40</f>
        <v>238.1</v>
      </c>
      <c r="E40" s="487">
        <f t="shared" ref="E40:E41" si="23">G40+I40+K40</f>
        <v>203.5</v>
      </c>
      <c r="F40" s="487"/>
      <c r="G40" s="487"/>
      <c r="H40" s="487">
        <v>235</v>
      </c>
      <c r="I40" s="487">
        <v>200.4</v>
      </c>
      <c r="J40" s="487">
        <v>3.1</v>
      </c>
      <c r="K40" s="487">
        <v>3.1</v>
      </c>
      <c r="L40" s="487"/>
      <c r="M40" s="487"/>
      <c r="N40" s="488">
        <v>100</v>
      </c>
      <c r="O40" s="487">
        <f t="shared" ref="O40" si="24">E40/D40*100</f>
        <v>85.468290634187312</v>
      </c>
      <c r="P40" s="19"/>
      <c r="Q40" s="488"/>
      <c r="R40" s="488"/>
      <c r="S40" s="49"/>
    </row>
    <row r="41" spans="1:19" s="216" customFormat="1" ht="195" customHeight="1" x14ac:dyDescent="0.25">
      <c r="A41" s="368"/>
      <c r="B41" s="491" t="s">
        <v>310</v>
      </c>
      <c r="C41" s="481"/>
      <c r="D41" s="487">
        <f t="shared" si="22"/>
        <v>55.4</v>
      </c>
      <c r="E41" s="487">
        <f t="shared" si="23"/>
        <v>55.4</v>
      </c>
      <c r="F41" s="487"/>
      <c r="G41" s="487"/>
      <c r="H41" s="487">
        <v>55.4</v>
      </c>
      <c r="I41" s="487">
        <v>55.4</v>
      </c>
      <c r="J41" s="487"/>
      <c r="K41" s="487"/>
      <c r="L41" s="487"/>
      <c r="M41" s="487"/>
      <c r="N41" s="488">
        <v>100</v>
      </c>
      <c r="O41" s="487">
        <f t="shared" ref="O41" si="25">E41/D41*100</f>
        <v>100</v>
      </c>
      <c r="P41" s="19"/>
      <c r="Q41" s="488"/>
      <c r="R41" s="488"/>
      <c r="S41" s="49"/>
    </row>
    <row r="42" spans="1:19" s="216" customFormat="1" ht="159.75" customHeight="1" x14ac:dyDescent="0.25">
      <c r="A42" s="368"/>
      <c r="B42" s="390" t="s">
        <v>59</v>
      </c>
      <c r="C42" s="435"/>
      <c r="D42" s="436">
        <f t="shared" si="20"/>
        <v>2607.9</v>
      </c>
      <c r="E42" s="436">
        <f t="shared" si="21"/>
        <v>2607.9</v>
      </c>
      <c r="F42" s="436"/>
      <c r="G42" s="436"/>
      <c r="H42" s="436"/>
      <c r="I42" s="436"/>
      <c r="J42" s="436">
        <v>2607.9</v>
      </c>
      <c r="K42" s="487">
        <v>2607.9</v>
      </c>
      <c r="L42" s="436"/>
      <c r="M42" s="436"/>
      <c r="N42" s="437">
        <v>100</v>
      </c>
      <c r="O42" s="436">
        <f t="shared" si="19"/>
        <v>100</v>
      </c>
      <c r="P42" s="19"/>
      <c r="Q42" s="437"/>
      <c r="R42" s="437"/>
      <c r="S42" s="49"/>
    </row>
    <row r="43" spans="1:19" s="216" customFormat="1" ht="162" customHeight="1" x14ac:dyDescent="0.25">
      <c r="A43" s="368"/>
      <c r="B43" s="19" t="s">
        <v>178</v>
      </c>
      <c r="C43" s="404"/>
      <c r="D43" s="187">
        <f t="shared" ref="D43" si="26">F43+H43+J43</f>
        <v>2210</v>
      </c>
      <c r="E43" s="187">
        <f t="shared" ref="E43" si="27">G43+I43+K43</f>
        <v>2210</v>
      </c>
      <c r="F43" s="187"/>
      <c r="G43" s="187"/>
      <c r="H43" s="187">
        <v>145</v>
      </c>
      <c r="I43" s="487">
        <v>145</v>
      </c>
      <c r="J43" s="399">
        <v>2065</v>
      </c>
      <c r="K43" s="487">
        <v>2065</v>
      </c>
      <c r="L43" s="187"/>
      <c r="M43" s="187"/>
      <c r="N43" s="18">
        <v>100</v>
      </c>
      <c r="O43" s="187">
        <f t="shared" ref="O43" si="28">E43/D43*100</f>
        <v>100</v>
      </c>
      <c r="P43" s="19"/>
      <c r="Q43" s="18"/>
      <c r="R43" s="18"/>
      <c r="S43" s="49"/>
    </row>
    <row r="44" spans="1:19" s="216" customFormat="1" ht="172.5" customHeight="1" x14ac:dyDescent="0.25">
      <c r="A44" s="368"/>
      <c r="B44" s="19" t="s">
        <v>170</v>
      </c>
      <c r="C44" s="404"/>
      <c r="D44" s="187">
        <f t="shared" ref="D44:D50" si="29">F44+H44+J44</f>
        <v>232</v>
      </c>
      <c r="E44" s="187">
        <f t="shared" ref="E44:E50" si="30">G44+I44+K44</f>
        <v>232</v>
      </c>
      <c r="F44" s="187"/>
      <c r="G44" s="187"/>
      <c r="H44" s="187"/>
      <c r="I44" s="187"/>
      <c r="J44" s="399">
        <v>232</v>
      </c>
      <c r="K44" s="487">
        <v>232</v>
      </c>
      <c r="L44" s="187"/>
      <c r="M44" s="187"/>
      <c r="N44" s="18">
        <v>100</v>
      </c>
      <c r="O44" s="187">
        <f t="shared" si="15"/>
        <v>100</v>
      </c>
      <c r="P44" s="19"/>
      <c r="Q44" s="18"/>
      <c r="R44" s="18"/>
      <c r="S44" s="49"/>
    </row>
    <row r="45" spans="1:19" s="216" customFormat="1" ht="185.25" customHeight="1" x14ac:dyDescent="0.25">
      <c r="A45" s="368"/>
      <c r="B45" s="390" t="s">
        <v>171</v>
      </c>
      <c r="C45" s="404"/>
      <c r="D45" s="187">
        <f t="shared" si="29"/>
        <v>420.7</v>
      </c>
      <c r="E45" s="187">
        <f t="shared" si="30"/>
        <v>420.7</v>
      </c>
      <c r="F45" s="187"/>
      <c r="G45" s="187"/>
      <c r="H45" s="187"/>
      <c r="I45" s="187"/>
      <c r="J45" s="399">
        <v>420.7</v>
      </c>
      <c r="K45" s="487">
        <v>420.7</v>
      </c>
      <c r="L45" s="187"/>
      <c r="M45" s="187"/>
      <c r="N45" s="18">
        <v>100</v>
      </c>
      <c r="O45" s="187">
        <f t="shared" si="15"/>
        <v>100</v>
      </c>
      <c r="P45" s="19"/>
      <c r="Q45" s="18"/>
      <c r="R45" s="18"/>
      <c r="S45" s="49"/>
    </row>
    <row r="46" spans="1:19" s="216" customFormat="1" ht="158.25" customHeight="1" x14ac:dyDescent="0.25">
      <c r="A46" s="368"/>
      <c r="B46" s="390" t="s">
        <v>60</v>
      </c>
      <c r="C46" s="404"/>
      <c r="D46" s="187">
        <f t="shared" ref="D46" si="31">F46+H46+J46</f>
        <v>2279.4</v>
      </c>
      <c r="E46" s="187">
        <f t="shared" ref="E46" si="32">G46+I46+K46</f>
        <v>2009.2</v>
      </c>
      <c r="F46" s="187"/>
      <c r="G46" s="187"/>
      <c r="H46" s="187"/>
      <c r="I46" s="187"/>
      <c r="J46" s="187">
        <v>2279.4</v>
      </c>
      <c r="K46" s="187">
        <v>2009.2</v>
      </c>
      <c r="L46" s="187"/>
      <c r="M46" s="187"/>
      <c r="N46" s="18">
        <v>100</v>
      </c>
      <c r="O46" s="187">
        <f t="shared" ref="O46" si="33">E46/D46*100</f>
        <v>88.146003334210761</v>
      </c>
      <c r="P46" s="19"/>
      <c r="Q46" s="18"/>
      <c r="R46" s="18"/>
      <c r="S46" s="49"/>
    </row>
    <row r="47" spans="1:19" s="216" customFormat="1" ht="158.25" customHeight="1" x14ac:dyDescent="0.25">
      <c r="A47" s="368"/>
      <c r="B47" s="390" t="s">
        <v>179</v>
      </c>
      <c r="C47" s="404"/>
      <c r="D47" s="187">
        <f t="shared" si="29"/>
        <v>1967.6</v>
      </c>
      <c r="E47" s="187">
        <f t="shared" si="30"/>
        <v>1967.6</v>
      </c>
      <c r="F47" s="187"/>
      <c r="G47" s="187"/>
      <c r="H47" s="187"/>
      <c r="I47" s="187"/>
      <c r="J47" s="399">
        <v>1967.6</v>
      </c>
      <c r="K47" s="487">
        <v>1967.6</v>
      </c>
      <c r="L47" s="187"/>
      <c r="M47" s="187"/>
      <c r="N47" s="18">
        <v>100</v>
      </c>
      <c r="O47" s="187">
        <f t="shared" si="15"/>
        <v>100</v>
      </c>
      <c r="P47" s="19"/>
      <c r="Q47" s="18"/>
      <c r="R47" s="18"/>
      <c r="S47" s="49"/>
    </row>
    <row r="48" spans="1:19" s="216" customFormat="1" ht="206.25" customHeight="1" x14ac:dyDescent="0.25">
      <c r="A48" s="368"/>
      <c r="B48" s="390" t="s">
        <v>222</v>
      </c>
      <c r="C48" s="404"/>
      <c r="D48" s="187">
        <f t="shared" ref="D48:D49" si="34">F48+H48+J48</f>
        <v>1343.3</v>
      </c>
      <c r="E48" s="187">
        <f t="shared" ref="E48:E49" si="35">G48+I48+K48</f>
        <v>1343.3</v>
      </c>
      <c r="F48" s="187">
        <v>1153.5999999999999</v>
      </c>
      <c r="G48" s="487">
        <v>1153.5999999999999</v>
      </c>
      <c r="H48" s="487">
        <v>187.8</v>
      </c>
      <c r="I48" s="487">
        <v>187.8</v>
      </c>
      <c r="J48" s="187">
        <v>1.9</v>
      </c>
      <c r="K48" s="187">
        <v>1.9</v>
      </c>
      <c r="L48" s="187"/>
      <c r="M48" s="187"/>
      <c r="N48" s="18">
        <v>100</v>
      </c>
      <c r="O48" s="187">
        <f t="shared" ref="O48:O49" si="36">E48/D48*100</f>
        <v>100</v>
      </c>
      <c r="P48" s="19"/>
      <c r="Q48" s="18"/>
      <c r="R48" s="18"/>
      <c r="S48" s="49"/>
    </row>
    <row r="49" spans="1:19" ht="217.5" customHeight="1" x14ac:dyDescent="0.25">
      <c r="A49" s="368"/>
      <c r="B49" s="390" t="s">
        <v>223</v>
      </c>
      <c r="C49" s="404"/>
      <c r="D49" s="187">
        <f t="shared" si="34"/>
        <v>2464</v>
      </c>
      <c r="E49" s="187">
        <f t="shared" si="35"/>
        <v>2464</v>
      </c>
      <c r="F49" s="187">
        <v>2116</v>
      </c>
      <c r="G49" s="487">
        <v>2116</v>
      </c>
      <c r="H49" s="187">
        <v>344.5</v>
      </c>
      <c r="I49" s="487">
        <v>344.5</v>
      </c>
      <c r="J49" s="187">
        <v>3.5</v>
      </c>
      <c r="K49" s="187">
        <v>3.5</v>
      </c>
      <c r="L49" s="187"/>
      <c r="M49" s="187"/>
      <c r="N49" s="18">
        <v>100</v>
      </c>
      <c r="O49" s="187">
        <f t="shared" si="36"/>
        <v>100</v>
      </c>
      <c r="P49" s="19"/>
      <c r="Q49" s="18"/>
      <c r="R49" s="18"/>
      <c r="S49" s="49"/>
    </row>
    <row r="50" spans="1:19" s="216" customFormat="1" ht="174.75" customHeight="1" x14ac:dyDescent="0.25">
      <c r="A50" s="368"/>
      <c r="B50" s="390" t="s">
        <v>180</v>
      </c>
      <c r="C50" s="404"/>
      <c r="D50" s="187">
        <f t="shared" si="29"/>
        <v>29605.5</v>
      </c>
      <c r="E50" s="187">
        <f t="shared" si="30"/>
        <v>29605.5</v>
      </c>
      <c r="F50" s="187"/>
      <c r="G50" s="187"/>
      <c r="H50" s="187">
        <v>28800</v>
      </c>
      <c r="I50" s="487">
        <v>28800</v>
      </c>
      <c r="J50" s="399">
        <v>805.5</v>
      </c>
      <c r="K50" s="487">
        <v>805.5</v>
      </c>
      <c r="L50" s="187"/>
      <c r="M50" s="187"/>
      <c r="N50" s="18">
        <v>100</v>
      </c>
      <c r="O50" s="187">
        <f t="shared" si="15"/>
        <v>100</v>
      </c>
      <c r="P50" s="19"/>
      <c r="Q50" s="18"/>
      <c r="R50" s="18"/>
      <c r="S50" s="49"/>
    </row>
    <row r="51" spans="1:19" s="216" customFormat="1" ht="179.25" customHeight="1" x14ac:dyDescent="0.25">
      <c r="A51" s="368"/>
      <c r="B51" s="390" t="s">
        <v>254</v>
      </c>
      <c r="C51" s="435"/>
      <c r="D51" s="436">
        <f t="shared" ref="D51:D52" si="37">F51+H51+J51</f>
        <v>2.1</v>
      </c>
      <c r="E51" s="436">
        <f t="shared" ref="E51:E52" si="38">G51+I51+K51</f>
        <v>2.1</v>
      </c>
      <c r="F51" s="436"/>
      <c r="G51" s="436"/>
      <c r="H51" s="436"/>
      <c r="I51" s="436"/>
      <c r="J51" s="436">
        <v>2.1</v>
      </c>
      <c r="K51" s="436">
        <v>2.1</v>
      </c>
      <c r="L51" s="436"/>
      <c r="M51" s="436"/>
      <c r="N51" s="437"/>
      <c r="O51" s="436"/>
      <c r="P51" s="19"/>
      <c r="Q51" s="437"/>
      <c r="R51" s="437"/>
      <c r="S51" s="49"/>
    </row>
    <row r="52" spans="1:19" s="216" customFormat="1" ht="179.25" customHeight="1" x14ac:dyDescent="0.25">
      <c r="A52" s="368"/>
      <c r="B52" s="390" t="s">
        <v>310</v>
      </c>
      <c r="C52" s="481"/>
      <c r="D52" s="487">
        <f t="shared" si="37"/>
        <v>0.6</v>
      </c>
      <c r="E52" s="487">
        <f t="shared" si="38"/>
        <v>0.6</v>
      </c>
      <c r="F52" s="487"/>
      <c r="G52" s="487"/>
      <c r="H52" s="487"/>
      <c r="I52" s="487"/>
      <c r="J52" s="487">
        <v>0.6</v>
      </c>
      <c r="K52" s="487">
        <v>0.6</v>
      </c>
      <c r="L52" s="487"/>
      <c r="M52" s="487"/>
      <c r="N52" s="488"/>
      <c r="O52" s="487"/>
      <c r="P52" s="19"/>
      <c r="Q52" s="488"/>
      <c r="R52" s="488"/>
      <c r="S52" s="49"/>
    </row>
    <row r="53" spans="1:19" s="216" customFormat="1" ht="170.25" customHeight="1" x14ac:dyDescent="0.25">
      <c r="A53" s="368"/>
      <c r="B53" s="390" t="s">
        <v>311</v>
      </c>
      <c r="C53" s="481"/>
      <c r="D53" s="487">
        <f t="shared" ref="D53" si="39">F53+H53+J53</f>
        <v>10101</v>
      </c>
      <c r="E53" s="487">
        <f t="shared" ref="E53" si="40">G53+I53+K53</f>
        <v>10101</v>
      </c>
      <c r="F53" s="487"/>
      <c r="G53" s="487"/>
      <c r="H53" s="487">
        <v>10000</v>
      </c>
      <c r="I53" s="487">
        <v>10000</v>
      </c>
      <c r="J53" s="487">
        <v>101</v>
      </c>
      <c r="K53" s="487">
        <v>101</v>
      </c>
      <c r="L53" s="487"/>
      <c r="M53" s="487"/>
      <c r="N53" s="488"/>
      <c r="O53" s="487"/>
      <c r="P53" s="19"/>
      <c r="Q53" s="488"/>
      <c r="R53" s="488"/>
      <c r="S53" s="49"/>
    </row>
    <row r="54" spans="1:19" s="216" customFormat="1" ht="78" customHeight="1" x14ac:dyDescent="0.25">
      <c r="A54" s="102"/>
      <c r="B54" s="56" t="s">
        <v>107</v>
      </c>
      <c r="C54" s="409"/>
      <c r="D54" s="369">
        <f t="shared" ref="D54:E58" si="41">F54+H54+J54+L54</f>
        <v>610</v>
      </c>
      <c r="E54" s="369">
        <f t="shared" si="41"/>
        <v>610</v>
      </c>
      <c r="F54" s="369">
        <f t="shared" ref="F54:M54" si="42">SUM(F55:F56)</f>
        <v>0</v>
      </c>
      <c r="G54" s="369">
        <f t="shared" si="42"/>
        <v>0</v>
      </c>
      <c r="H54" s="369">
        <f t="shared" si="42"/>
        <v>610</v>
      </c>
      <c r="I54" s="369">
        <f t="shared" si="42"/>
        <v>610</v>
      </c>
      <c r="J54" s="369">
        <f t="shared" si="42"/>
        <v>0</v>
      </c>
      <c r="K54" s="369">
        <f t="shared" si="42"/>
        <v>0</v>
      </c>
      <c r="L54" s="369">
        <f t="shared" si="42"/>
        <v>0</v>
      </c>
      <c r="M54" s="369">
        <f t="shared" si="42"/>
        <v>0</v>
      </c>
      <c r="N54" s="122">
        <v>100</v>
      </c>
      <c r="O54" s="369">
        <f t="shared" si="15"/>
        <v>100</v>
      </c>
      <c r="P54" s="408"/>
      <c r="Q54" s="122"/>
      <c r="R54" s="122"/>
      <c r="S54" s="28"/>
    </row>
    <row r="55" spans="1:19" s="216" customFormat="1" ht="172.5" customHeight="1" x14ac:dyDescent="0.25">
      <c r="A55" s="103"/>
      <c r="B55" s="19" t="s">
        <v>94</v>
      </c>
      <c r="C55" s="404"/>
      <c r="D55" s="187">
        <f t="shared" si="41"/>
        <v>250</v>
      </c>
      <c r="E55" s="187">
        <f t="shared" si="41"/>
        <v>250</v>
      </c>
      <c r="F55" s="187"/>
      <c r="G55" s="187"/>
      <c r="H55" s="399">
        <v>250</v>
      </c>
      <c r="I55" s="187">
        <v>250</v>
      </c>
      <c r="J55" s="187"/>
      <c r="K55" s="187"/>
      <c r="L55" s="187"/>
      <c r="M55" s="187"/>
      <c r="N55" s="18">
        <v>100</v>
      </c>
      <c r="O55" s="187">
        <f t="shared" si="15"/>
        <v>100</v>
      </c>
      <c r="P55" s="19"/>
      <c r="Q55" s="18"/>
      <c r="R55" s="18"/>
      <c r="S55" s="49"/>
    </row>
    <row r="56" spans="1:19" s="216" customFormat="1" ht="174" customHeight="1" x14ac:dyDescent="0.25">
      <c r="A56" s="103"/>
      <c r="B56" s="390" t="s">
        <v>95</v>
      </c>
      <c r="C56" s="404"/>
      <c r="D56" s="187">
        <f t="shared" si="41"/>
        <v>360</v>
      </c>
      <c r="E56" s="187">
        <f t="shared" si="41"/>
        <v>360</v>
      </c>
      <c r="F56" s="187"/>
      <c r="G56" s="187"/>
      <c r="H56" s="399">
        <v>360</v>
      </c>
      <c r="I56" s="487">
        <v>360</v>
      </c>
      <c r="J56" s="187"/>
      <c r="K56" s="187"/>
      <c r="L56" s="187"/>
      <c r="M56" s="187"/>
      <c r="N56" s="18">
        <v>100</v>
      </c>
      <c r="O56" s="187">
        <f t="shared" ref="O56" si="43">E56/D56*100</f>
        <v>100</v>
      </c>
      <c r="P56" s="19"/>
      <c r="Q56" s="18"/>
      <c r="R56" s="18"/>
      <c r="S56" s="49"/>
    </row>
    <row r="57" spans="1:19" s="215" customFormat="1" ht="21" hidden="1" customHeight="1" x14ac:dyDescent="0.25">
      <c r="A57" s="102"/>
      <c r="B57" s="413" t="s">
        <v>255</v>
      </c>
      <c r="C57" s="409"/>
      <c r="D57" s="369">
        <f t="shared" si="41"/>
        <v>0</v>
      </c>
      <c r="E57" s="369">
        <f t="shared" si="41"/>
        <v>0</v>
      </c>
      <c r="F57" s="369">
        <f>SUM(F58+F59)</f>
        <v>0</v>
      </c>
      <c r="G57" s="439">
        <f>SUM(G58+G59)</f>
        <v>0</v>
      </c>
      <c r="H57" s="369">
        <f t="shared" ref="H57:M60" si="44">SUM(H58)</f>
        <v>0</v>
      </c>
      <c r="I57" s="369">
        <f t="shared" si="44"/>
        <v>0</v>
      </c>
      <c r="J57" s="439">
        <f>SUM(J58+J59)</f>
        <v>0</v>
      </c>
      <c r="K57" s="439">
        <f>SUM(K58+K59)</f>
        <v>0</v>
      </c>
      <c r="L57" s="369">
        <f t="shared" si="44"/>
        <v>0</v>
      </c>
      <c r="M57" s="369">
        <f t="shared" si="44"/>
        <v>0</v>
      </c>
      <c r="N57" s="122">
        <v>100</v>
      </c>
      <c r="O57" s="369" t="e">
        <f t="shared" si="15"/>
        <v>#DIV/0!</v>
      </c>
      <c r="P57" s="408"/>
      <c r="Q57" s="122"/>
      <c r="R57" s="122"/>
      <c r="S57" s="28"/>
    </row>
    <row r="58" spans="1:19" s="216" customFormat="1" ht="24" hidden="1" customHeight="1" x14ac:dyDescent="0.25">
      <c r="A58" s="103"/>
      <c r="B58" s="390" t="s">
        <v>256</v>
      </c>
      <c r="C58" s="404"/>
      <c r="D58" s="187">
        <f t="shared" si="41"/>
        <v>0</v>
      </c>
      <c r="E58" s="187">
        <f t="shared" si="41"/>
        <v>0</v>
      </c>
      <c r="F58" s="399"/>
      <c r="G58" s="436"/>
      <c r="H58" s="399"/>
      <c r="I58" s="187"/>
      <c r="J58" s="399"/>
      <c r="K58" s="187"/>
      <c r="L58" s="187"/>
      <c r="M58" s="187"/>
      <c r="N58" s="18">
        <v>100</v>
      </c>
      <c r="O58" s="187" t="e">
        <f t="shared" ref="O58:O60" si="45">E58/D58*100</f>
        <v>#DIV/0!</v>
      </c>
      <c r="P58" s="19"/>
      <c r="Q58" s="18">
        <v>100</v>
      </c>
      <c r="R58" s="18">
        <v>100</v>
      </c>
      <c r="S58" s="49">
        <f>R58/Q58*100</f>
        <v>100</v>
      </c>
    </row>
    <row r="59" spans="1:19" s="216" customFormat="1" ht="31.5" hidden="1" customHeight="1" x14ac:dyDescent="0.25">
      <c r="A59" s="103"/>
      <c r="B59" s="390" t="s">
        <v>257</v>
      </c>
      <c r="C59" s="435"/>
      <c r="D59" s="436">
        <f t="shared" ref="D59" si="46">F59+H59+J59+L59</f>
        <v>0</v>
      </c>
      <c r="E59" s="436">
        <f t="shared" ref="E59" si="47">G59+I59+K59+M59</f>
        <v>0</v>
      </c>
      <c r="F59" s="436"/>
      <c r="G59" s="436"/>
      <c r="H59" s="436"/>
      <c r="I59" s="436"/>
      <c r="J59" s="436"/>
      <c r="K59" s="436"/>
      <c r="L59" s="436"/>
      <c r="M59" s="436"/>
      <c r="N59" s="437">
        <v>100</v>
      </c>
      <c r="O59" s="436" t="e">
        <f t="shared" ref="O59" si="48">E59/D59*100</f>
        <v>#DIV/0!</v>
      </c>
      <c r="P59" s="19"/>
      <c r="Q59" s="437"/>
      <c r="R59" s="437"/>
      <c r="S59" s="49"/>
    </row>
    <row r="60" spans="1:19" s="216" customFormat="1" ht="56.25" customHeight="1" x14ac:dyDescent="0.25">
      <c r="A60" s="102"/>
      <c r="B60" s="418" t="s">
        <v>258</v>
      </c>
      <c r="C60" s="409"/>
      <c r="D60" s="369">
        <f t="shared" ref="D60:D61" si="49">F60+H60+J60+L60</f>
        <v>1886.8999999999999</v>
      </c>
      <c r="E60" s="369">
        <f t="shared" ref="E60:E61" si="50">G60+I60+K60+M60</f>
        <v>1886.8999999999999</v>
      </c>
      <c r="F60" s="369">
        <f t="shared" ref="F60:K60" si="51">SUM(F61+F62)</f>
        <v>1849.1</v>
      </c>
      <c r="G60" s="439">
        <f t="shared" si="51"/>
        <v>1849.1</v>
      </c>
      <c r="H60" s="439">
        <f t="shared" si="51"/>
        <v>37.700000000000003</v>
      </c>
      <c r="I60" s="439">
        <f t="shared" si="51"/>
        <v>37.700000000000003</v>
      </c>
      <c r="J60" s="439">
        <f t="shared" si="51"/>
        <v>0.1</v>
      </c>
      <c r="K60" s="439">
        <f t="shared" si="51"/>
        <v>0.1</v>
      </c>
      <c r="L60" s="369">
        <f t="shared" si="44"/>
        <v>0</v>
      </c>
      <c r="M60" s="369">
        <f t="shared" si="44"/>
        <v>0</v>
      </c>
      <c r="N60" s="122">
        <v>100</v>
      </c>
      <c r="O60" s="369">
        <f t="shared" si="45"/>
        <v>100</v>
      </c>
      <c r="P60" s="408"/>
      <c r="Q60" s="122"/>
      <c r="R60" s="122"/>
      <c r="S60" s="28"/>
    </row>
    <row r="61" spans="1:19" s="216" customFormat="1" ht="309" customHeight="1" x14ac:dyDescent="0.25">
      <c r="A61" s="103"/>
      <c r="B61" s="390" t="s">
        <v>259</v>
      </c>
      <c r="C61" s="404"/>
      <c r="D61" s="187">
        <f t="shared" si="49"/>
        <v>1342.6</v>
      </c>
      <c r="E61" s="187">
        <f t="shared" si="50"/>
        <v>1342.6</v>
      </c>
      <c r="F61" s="399">
        <v>1315.3</v>
      </c>
      <c r="G61" s="487">
        <v>1315.3</v>
      </c>
      <c r="H61" s="399">
        <v>27.2</v>
      </c>
      <c r="I61" s="487">
        <v>27.2</v>
      </c>
      <c r="J61" s="399">
        <v>0.1</v>
      </c>
      <c r="K61" s="487">
        <v>0.1</v>
      </c>
      <c r="L61" s="187"/>
      <c r="M61" s="187"/>
      <c r="N61" s="18">
        <v>100</v>
      </c>
      <c r="O61" s="187">
        <f t="shared" ref="O61" si="52">E61/D61*100</f>
        <v>100</v>
      </c>
      <c r="P61" s="19"/>
      <c r="Q61" s="18"/>
      <c r="R61" s="18"/>
      <c r="S61" s="49"/>
    </row>
    <row r="62" spans="1:19" s="216" customFormat="1" ht="261.75" customHeight="1" x14ac:dyDescent="0.25">
      <c r="A62" s="103"/>
      <c r="B62" s="390" t="s">
        <v>260</v>
      </c>
      <c r="C62" s="435"/>
      <c r="D62" s="436">
        <f t="shared" ref="D62" si="53">F62+H62+J62+L62</f>
        <v>544.29999999999995</v>
      </c>
      <c r="E62" s="436">
        <f t="shared" ref="E62" si="54">G62+I62+K62+M62</f>
        <v>544.29999999999995</v>
      </c>
      <c r="F62" s="436">
        <v>533.79999999999995</v>
      </c>
      <c r="G62" s="436">
        <v>533.79999999999995</v>
      </c>
      <c r="H62" s="436">
        <v>10.5</v>
      </c>
      <c r="I62" s="436">
        <v>10.5</v>
      </c>
      <c r="J62" s="436"/>
      <c r="K62" s="436"/>
      <c r="L62" s="436"/>
      <c r="M62" s="436"/>
      <c r="N62" s="437">
        <v>100</v>
      </c>
      <c r="O62" s="436">
        <f t="shared" ref="O62:O63" si="55">E62/D62*100</f>
        <v>100</v>
      </c>
      <c r="P62" s="19"/>
      <c r="Q62" s="437"/>
      <c r="R62" s="437"/>
      <c r="S62" s="49"/>
    </row>
    <row r="63" spans="1:19" ht="78.75" customHeight="1" x14ac:dyDescent="0.25">
      <c r="A63" s="414"/>
      <c r="B63" s="68" t="s">
        <v>108</v>
      </c>
      <c r="C63" s="410"/>
      <c r="D63" s="387">
        <f t="shared" ref="D63:E63" si="56">F63+H63+J63</f>
        <v>10978.9</v>
      </c>
      <c r="E63" s="370">
        <f t="shared" si="56"/>
        <v>10978.9</v>
      </c>
      <c r="F63" s="444">
        <f t="shared" ref="F63:M63" si="57">F64</f>
        <v>0</v>
      </c>
      <c r="G63" s="444">
        <f t="shared" si="57"/>
        <v>0</v>
      </c>
      <c r="H63" s="444">
        <f t="shared" si="57"/>
        <v>1605</v>
      </c>
      <c r="I63" s="444">
        <f t="shared" si="57"/>
        <v>1605</v>
      </c>
      <c r="J63" s="387">
        <f t="shared" si="57"/>
        <v>9373.9</v>
      </c>
      <c r="K63" s="444">
        <f t="shared" si="57"/>
        <v>9373.9</v>
      </c>
      <c r="L63" s="444">
        <f t="shared" si="57"/>
        <v>0</v>
      </c>
      <c r="M63" s="444">
        <f t="shared" si="57"/>
        <v>0</v>
      </c>
      <c r="N63" s="202">
        <v>100</v>
      </c>
      <c r="O63" s="444">
        <f t="shared" si="55"/>
        <v>100</v>
      </c>
      <c r="P63" s="70"/>
      <c r="Q63" s="415"/>
      <c r="R63" s="415"/>
      <c r="S63" s="71"/>
    </row>
    <row r="64" spans="1:19" ht="65.25" customHeight="1" x14ac:dyDescent="0.25">
      <c r="A64" s="196"/>
      <c r="B64" s="48" t="s">
        <v>261</v>
      </c>
      <c r="C64" s="409"/>
      <c r="D64" s="369">
        <f t="shared" ref="D64" si="58">F64+H64+J64</f>
        <v>10978.9</v>
      </c>
      <c r="E64" s="369">
        <f t="shared" ref="E64" si="59">G64+I64+K64</f>
        <v>10978.9</v>
      </c>
      <c r="F64" s="369">
        <f t="shared" ref="F64:M64" si="60">SUM(F65:F66)</f>
        <v>0</v>
      </c>
      <c r="G64" s="369">
        <f t="shared" si="60"/>
        <v>0</v>
      </c>
      <c r="H64" s="369">
        <f t="shared" si="60"/>
        <v>1605</v>
      </c>
      <c r="I64" s="369">
        <f t="shared" si="60"/>
        <v>1605</v>
      </c>
      <c r="J64" s="369">
        <f t="shared" si="60"/>
        <v>9373.9</v>
      </c>
      <c r="K64" s="369">
        <f t="shared" si="60"/>
        <v>9373.9</v>
      </c>
      <c r="L64" s="369">
        <f t="shared" si="60"/>
        <v>0</v>
      </c>
      <c r="M64" s="369">
        <f t="shared" si="60"/>
        <v>0</v>
      </c>
      <c r="N64" s="122">
        <v>100</v>
      </c>
      <c r="O64" s="369">
        <f t="shared" si="15"/>
        <v>100</v>
      </c>
      <c r="P64" s="132"/>
      <c r="Q64" s="122"/>
      <c r="R64" s="122"/>
      <c r="S64" s="28"/>
    </row>
    <row r="65" spans="1:19" ht="220.5" customHeight="1" x14ac:dyDescent="0.25">
      <c r="A65" s="368"/>
      <c r="B65" s="17" t="s">
        <v>62</v>
      </c>
      <c r="C65" s="404"/>
      <c r="D65" s="187">
        <f t="shared" ref="D65:E66" si="61">F65+H65+J65</f>
        <v>10666.9</v>
      </c>
      <c r="E65" s="187">
        <f t="shared" si="61"/>
        <v>10666.9</v>
      </c>
      <c r="F65" s="187"/>
      <c r="G65" s="187"/>
      <c r="H65" s="187">
        <v>1426</v>
      </c>
      <c r="I65" s="187">
        <v>1426</v>
      </c>
      <c r="J65" s="399">
        <v>9240.9</v>
      </c>
      <c r="K65" s="487">
        <v>9240.9</v>
      </c>
      <c r="L65" s="187"/>
      <c r="M65" s="187"/>
      <c r="N65" s="18">
        <v>100</v>
      </c>
      <c r="O65" s="187">
        <f t="shared" si="15"/>
        <v>100</v>
      </c>
      <c r="P65" s="19" t="s">
        <v>109</v>
      </c>
      <c r="Q65" s="514">
        <v>95</v>
      </c>
      <c r="R65" s="514">
        <v>98</v>
      </c>
      <c r="S65" s="49">
        <v>103</v>
      </c>
    </row>
    <row r="66" spans="1:19" ht="179.25" customHeight="1" x14ac:dyDescent="0.25">
      <c r="A66" s="368"/>
      <c r="B66" s="104" t="s">
        <v>61</v>
      </c>
      <c r="C66" s="404"/>
      <c r="D66" s="187">
        <f t="shared" si="61"/>
        <v>312</v>
      </c>
      <c r="E66" s="187">
        <f t="shared" si="61"/>
        <v>312</v>
      </c>
      <c r="F66" s="187"/>
      <c r="G66" s="187"/>
      <c r="H66" s="187">
        <v>179</v>
      </c>
      <c r="I66" s="187">
        <v>179</v>
      </c>
      <c r="J66" s="399">
        <v>133</v>
      </c>
      <c r="K66" s="436">
        <v>133</v>
      </c>
      <c r="L66" s="187"/>
      <c r="M66" s="187"/>
      <c r="N66" s="18">
        <v>100</v>
      </c>
      <c r="O66" s="187">
        <f t="shared" si="15"/>
        <v>100</v>
      </c>
      <c r="P66" s="19"/>
      <c r="Q66" s="501"/>
      <c r="R66" s="501"/>
      <c r="S66" s="49"/>
    </row>
    <row r="67" spans="1:19" ht="52.5" customHeight="1" x14ac:dyDescent="0.25">
      <c r="A67" s="416"/>
      <c r="B67" s="200" t="s">
        <v>110</v>
      </c>
      <c r="C67" s="68"/>
      <c r="D67" s="370">
        <f>D68+D70</f>
        <v>2216.7000000000003</v>
      </c>
      <c r="E67" s="370">
        <f t="shared" ref="E67:K67" si="62">E68+E70</f>
        <v>2120.7000000000003</v>
      </c>
      <c r="F67" s="370">
        <f t="shared" si="62"/>
        <v>0</v>
      </c>
      <c r="G67" s="370">
        <f t="shared" si="62"/>
        <v>0</v>
      </c>
      <c r="H67" s="370">
        <f t="shared" si="62"/>
        <v>1746</v>
      </c>
      <c r="I67" s="370">
        <f t="shared" si="62"/>
        <v>1650</v>
      </c>
      <c r="J67" s="370">
        <f t="shared" si="62"/>
        <v>470.7</v>
      </c>
      <c r="K67" s="370">
        <f t="shared" si="62"/>
        <v>470.7</v>
      </c>
      <c r="L67" s="370"/>
      <c r="M67" s="370"/>
      <c r="N67" s="370">
        <v>100</v>
      </c>
      <c r="O67" s="370">
        <f t="shared" si="15"/>
        <v>95.669238056570578</v>
      </c>
      <c r="P67" s="70"/>
      <c r="Q67" s="202"/>
      <c r="R67" s="202"/>
      <c r="S67" s="71"/>
    </row>
    <row r="68" spans="1:19" ht="76.5" x14ac:dyDescent="0.25">
      <c r="A68" s="102"/>
      <c r="B68" s="48" t="s">
        <v>111</v>
      </c>
      <c r="C68" s="409"/>
      <c r="D68" s="369">
        <f>D69</f>
        <v>25.8</v>
      </c>
      <c r="E68" s="369">
        <f t="shared" ref="E68:K68" si="63">E69</f>
        <v>25.8</v>
      </c>
      <c r="F68" s="369">
        <f t="shared" si="63"/>
        <v>0</v>
      </c>
      <c r="G68" s="369">
        <f t="shared" si="63"/>
        <v>0</v>
      </c>
      <c r="H68" s="369">
        <f t="shared" si="63"/>
        <v>0</v>
      </c>
      <c r="I68" s="369">
        <f t="shared" si="63"/>
        <v>0</v>
      </c>
      <c r="J68" s="369">
        <f t="shared" si="63"/>
        <v>25.8</v>
      </c>
      <c r="K68" s="369">
        <f t="shared" si="63"/>
        <v>25.8</v>
      </c>
      <c r="L68" s="369"/>
      <c r="M68" s="369"/>
      <c r="N68" s="369">
        <v>100</v>
      </c>
      <c r="O68" s="369">
        <f t="shared" si="15"/>
        <v>100</v>
      </c>
      <c r="P68" s="132"/>
      <c r="Q68" s="122"/>
      <c r="R68" s="122"/>
      <c r="S68" s="28"/>
    </row>
    <row r="69" spans="1:19" ht="206.25" customHeight="1" x14ac:dyDescent="0.25">
      <c r="A69" s="368"/>
      <c r="B69" s="104" t="s">
        <v>63</v>
      </c>
      <c r="C69" s="404"/>
      <c r="D69" s="187">
        <f t="shared" ref="D69:E87" si="64">F69+H69+J69</f>
        <v>25.8</v>
      </c>
      <c r="E69" s="187">
        <f t="shared" si="64"/>
        <v>25.8</v>
      </c>
      <c r="F69" s="187"/>
      <c r="G69" s="187"/>
      <c r="H69" s="187"/>
      <c r="I69" s="187"/>
      <c r="J69" s="187">
        <v>25.8</v>
      </c>
      <c r="K69" s="487">
        <v>25.8</v>
      </c>
      <c r="L69" s="187"/>
      <c r="M69" s="187"/>
      <c r="N69" s="187">
        <v>100</v>
      </c>
      <c r="O69" s="187">
        <f t="shared" si="15"/>
        <v>100</v>
      </c>
      <c r="P69" s="19" t="s">
        <v>338</v>
      </c>
      <c r="Q69" s="534">
        <v>11</v>
      </c>
      <c r="R69" s="534">
        <v>11</v>
      </c>
      <c r="S69" s="49">
        <f t="shared" ref="S69:S85" si="65">R69/Q69*100</f>
        <v>100</v>
      </c>
    </row>
    <row r="70" spans="1:19" ht="64.5" customHeight="1" x14ac:dyDescent="0.25">
      <c r="A70" s="417"/>
      <c r="B70" s="418" t="s">
        <v>112</v>
      </c>
      <c r="C70" s="419"/>
      <c r="D70" s="369">
        <f t="shared" ref="D70:E76" si="66">F70+H70+J70</f>
        <v>2190.9</v>
      </c>
      <c r="E70" s="369">
        <f t="shared" si="66"/>
        <v>2094.9</v>
      </c>
      <c r="F70" s="58">
        <f t="shared" ref="F70:M70" si="67">SUM(F71:F79)</f>
        <v>0</v>
      </c>
      <c r="G70" s="58">
        <f t="shared" si="67"/>
        <v>0</v>
      </c>
      <c r="H70" s="58">
        <f t="shared" si="67"/>
        <v>1746</v>
      </c>
      <c r="I70" s="58">
        <f t="shared" si="67"/>
        <v>1650</v>
      </c>
      <c r="J70" s="58">
        <f t="shared" si="67"/>
        <v>444.9</v>
      </c>
      <c r="K70" s="58">
        <f t="shared" si="67"/>
        <v>444.9</v>
      </c>
      <c r="L70" s="58">
        <f t="shared" si="67"/>
        <v>0</v>
      </c>
      <c r="M70" s="58">
        <f t="shared" si="67"/>
        <v>0</v>
      </c>
      <c r="N70" s="58">
        <v>100</v>
      </c>
      <c r="O70" s="369">
        <f t="shared" si="15"/>
        <v>95.618239079830204</v>
      </c>
      <c r="P70" s="408"/>
      <c r="Q70" s="420"/>
      <c r="R70" s="420"/>
      <c r="S70" s="421"/>
    </row>
    <row r="71" spans="1:19" ht="172.5" customHeight="1" x14ac:dyDescent="0.25">
      <c r="A71" s="368"/>
      <c r="B71" s="434" t="s">
        <v>64</v>
      </c>
      <c r="C71" s="435"/>
      <c r="D71" s="436">
        <f t="shared" ref="D71:E73" si="68">F71+H71+J71</f>
        <v>758.5</v>
      </c>
      <c r="E71" s="436">
        <f t="shared" si="68"/>
        <v>758.5</v>
      </c>
      <c r="F71" s="436"/>
      <c r="G71" s="436"/>
      <c r="H71" s="436">
        <v>758.5</v>
      </c>
      <c r="I71" s="436">
        <v>758.5</v>
      </c>
      <c r="J71" s="436"/>
      <c r="K71" s="436"/>
      <c r="L71" s="436"/>
      <c r="M71" s="436"/>
      <c r="N71" s="436">
        <v>100</v>
      </c>
      <c r="O71" s="436">
        <f>E71/D71*100</f>
        <v>100</v>
      </c>
      <c r="P71" s="19" t="s">
        <v>339</v>
      </c>
      <c r="Q71" s="514">
        <v>90</v>
      </c>
      <c r="R71" s="514">
        <v>89</v>
      </c>
      <c r="S71" s="49">
        <f>R71/Q71*100</f>
        <v>98.888888888888886</v>
      </c>
    </row>
    <row r="72" spans="1:19" ht="171.75" customHeight="1" x14ac:dyDescent="0.25">
      <c r="A72" s="368"/>
      <c r="B72" s="434" t="s">
        <v>97</v>
      </c>
      <c r="C72" s="435"/>
      <c r="D72" s="436">
        <f t="shared" si="68"/>
        <v>891.5</v>
      </c>
      <c r="E72" s="436">
        <f t="shared" si="68"/>
        <v>891.5</v>
      </c>
      <c r="F72" s="436"/>
      <c r="G72" s="436"/>
      <c r="H72" s="436">
        <v>891.5</v>
      </c>
      <c r="I72" s="487">
        <v>891.5</v>
      </c>
      <c r="J72" s="436"/>
      <c r="K72" s="436"/>
      <c r="L72" s="436"/>
      <c r="M72" s="436"/>
      <c r="N72" s="437">
        <v>100</v>
      </c>
      <c r="O72" s="436">
        <f>E72/D72*100</f>
        <v>100</v>
      </c>
      <c r="P72" s="19"/>
      <c r="Q72" s="533"/>
      <c r="R72" s="533"/>
      <c r="S72" s="49"/>
    </row>
    <row r="73" spans="1:19" ht="133.5" customHeight="1" x14ac:dyDescent="0.25">
      <c r="A73" s="368"/>
      <c r="B73" s="434" t="s">
        <v>262</v>
      </c>
      <c r="C73" s="435"/>
      <c r="D73" s="436">
        <f t="shared" si="68"/>
        <v>96</v>
      </c>
      <c r="E73" s="436">
        <f t="shared" si="68"/>
        <v>0</v>
      </c>
      <c r="F73" s="436"/>
      <c r="G73" s="436"/>
      <c r="H73" s="436">
        <v>96</v>
      </c>
      <c r="I73" s="436">
        <v>0</v>
      </c>
      <c r="J73" s="436"/>
      <c r="K73" s="436"/>
      <c r="L73" s="436"/>
      <c r="M73" s="436"/>
      <c r="N73" s="437"/>
      <c r="O73" s="436"/>
      <c r="P73" s="19"/>
      <c r="Q73" s="533"/>
      <c r="R73" s="533"/>
      <c r="S73" s="49"/>
    </row>
    <row r="74" spans="1:19" ht="225" customHeight="1" x14ac:dyDescent="0.25">
      <c r="A74" s="368"/>
      <c r="B74" s="17" t="s">
        <v>65</v>
      </c>
      <c r="C74" s="404"/>
      <c r="D74" s="187">
        <f t="shared" si="66"/>
        <v>133.5</v>
      </c>
      <c r="E74" s="187">
        <f t="shared" si="66"/>
        <v>133.5</v>
      </c>
      <c r="F74" s="187"/>
      <c r="G74" s="187"/>
      <c r="H74" s="187"/>
      <c r="I74" s="187"/>
      <c r="J74" s="187">
        <v>133.5</v>
      </c>
      <c r="K74" s="436">
        <v>133.5</v>
      </c>
      <c r="L74" s="187"/>
      <c r="M74" s="187"/>
      <c r="N74" s="18">
        <v>100</v>
      </c>
      <c r="O74" s="187">
        <f>E74/D74*100</f>
        <v>100</v>
      </c>
      <c r="P74" s="19"/>
      <c r="Q74" s="18"/>
      <c r="R74" s="18"/>
      <c r="S74" s="49"/>
    </row>
    <row r="75" spans="1:19" ht="174" customHeight="1" x14ac:dyDescent="0.25">
      <c r="A75" s="368"/>
      <c r="B75" s="17" t="s">
        <v>66</v>
      </c>
      <c r="C75" s="404"/>
      <c r="D75" s="187">
        <f t="shared" si="66"/>
        <v>9.3000000000000007</v>
      </c>
      <c r="E75" s="187">
        <f t="shared" si="66"/>
        <v>9.3000000000000007</v>
      </c>
      <c r="F75" s="187"/>
      <c r="G75" s="187"/>
      <c r="H75" s="187"/>
      <c r="I75" s="187"/>
      <c r="J75" s="187">
        <v>9.3000000000000007</v>
      </c>
      <c r="K75" s="436">
        <v>9.3000000000000007</v>
      </c>
      <c r="L75" s="187"/>
      <c r="M75" s="187"/>
      <c r="N75" s="18">
        <v>100</v>
      </c>
      <c r="O75" s="187">
        <f t="shared" ref="O75:O78" si="69">E75/D75*100</f>
        <v>100</v>
      </c>
      <c r="P75" s="19"/>
      <c r="Q75" s="18"/>
      <c r="R75" s="18"/>
      <c r="S75" s="49"/>
    </row>
    <row r="76" spans="1:19" ht="224.25" customHeight="1" x14ac:dyDescent="0.25">
      <c r="A76" s="368"/>
      <c r="B76" s="398" t="s">
        <v>67</v>
      </c>
      <c r="C76" s="404"/>
      <c r="D76" s="399">
        <f t="shared" si="66"/>
        <v>222.2</v>
      </c>
      <c r="E76" s="399">
        <f t="shared" si="66"/>
        <v>222.2</v>
      </c>
      <c r="F76" s="399"/>
      <c r="G76" s="399"/>
      <c r="H76" s="399"/>
      <c r="I76" s="399"/>
      <c r="J76" s="399">
        <v>222.2</v>
      </c>
      <c r="K76" s="399">
        <v>222.2</v>
      </c>
      <c r="L76" s="399"/>
      <c r="M76" s="399"/>
      <c r="N76" s="399">
        <v>100</v>
      </c>
      <c r="O76" s="399">
        <f t="shared" si="69"/>
        <v>100</v>
      </c>
      <c r="P76" s="19"/>
      <c r="Q76" s="400"/>
      <c r="R76" s="400"/>
      <c r="S76" s="49"/>
    </row>
    <row r="77" spans="1:19" ht="223.5" customHeight="1" x14ac:dyDescent="0.25">
      <c r="A77" s="368"/>
      <c r="B77" s="104" t="s">
        <v>96</v>
      </c>
      <c r="C77" s="404"/>
      <c r="D77" s="399">
        <f t="shared" ref="D77:E79" si="70">F77+H77+J77</f>
        <v>48.5</v>
      </c>
      <c r="E77" s="399">
        <f t="shared" si="70"/>
        <v>48.5</v>
      </c>
      <c r="F77" s="399"/>
      <c r="G77" s="399"/>
      <c r="H77" s="399"/>
      <c r="I77" s="399"/>
      <c r="J77" s="399">
        <v>48.5</v>
      </c>
      <c r="K77" s="399">
        <v>48.5</v>
      </c>
      <c r="L77" s="399"/>
      <c r="M77" s="399"/>
      <c r="N77" s="399">
        <v>100</v>
      </c>
      <c r="O77" s="399">
        <f t="shared" si="69"/>
        <v>100</v>
      </c>
      <c r="P77" s="19"/>
      <c r="Q77" s="400"/>
      <c r="R77" s="400"/>
      <c r="S77" s="49"/>
    </row>
    <row r="78" spans="1:19" ht="172.5" customHeight="1" x14ac:dyDescent="0.25">
      <c r="A78" s="368"/>
      <c r="B78" s="434" t="s">
        <v>64</v>
      </c>
      <c r="C78" s="404"/>
      <c r="D78" s="187">
        <f t="shared" si="70"/>
        <v>11.5</v>
      </c>
      <c r="E78" s="187">
        <f t="shared" si="70"/>
        <v>11.5</v>
      </c>
      <c r="F78" s="187"/>
      <c r="G78" s="187"/>
      <c r="H78" s="187"/>
      <c r="I78" s="187"/>
      <c r="J78" s="187">
        <v>11.5</v>
      </c>
      <c r="K78" s="187">
        <v>11.5</v>
      </c>
      <c r="L78" s="187"/>
      <c r="M78" s="187"/>
      <c r="N78" s="436">
        <v>100</v>
      </c>
      <c r="O78" s="187">
        <f t="shared" si="69"/>
        <v>100</v>
      </c>
      <c r="P78" s="19"/>
      <c r="Q78" s="18"/>
      <c r="R78" s="18"/>
      <c r="S78" s="49"/>
    </row>
    <row r="79" spans="1:19" ht="171.75" customHeight="1" x14ac:dyDescent="0.25">
      <c r="A79" s="368"/>
      <c r="B79" s="434" t="s">
        <v>263</v>
      </c>
      <c r="C79" s="404"/>
      <c r="D79" s="187">
        <f t="shared" si="70"/>
        <v>19.899999999999999</v>
      </c>
      <c r="E79" s="436">
        <f t="shared" si="70"/>
        <v>19.899999999999999</v>
      </c>
      <c r="F79" s="187"/>
      <c r="G79" s="187"/>
      <c r="H79" s="399"/>
      <c r="I79" s="187"/>
      <c r="J79" s="187">
        <v>19.899999999999999</v>
      </c>
      <c r="K79" s="487">
        <v>19.899999999999999</v>
      </c>
      <c r="L79" s="187"/>
      <c r="M79" s="187"/>
      <c r="N79" s="18"/>
      <c r="O79" s="187"/>
      <c r="P79" s="19"/>
      <c r="Q79" s="18"/>
      <c r="R79" s="18"/>
      <c r="S79" s="49"/>
    </row>
    <row r="80" spans="1:19" ht="43.5" hidden="1" customHeight="1" x14ac:dyDescent="0.25">
      <c r="A80" s="368"/>
      <c r="B80" s="17"/>
      <c r="C80" s="404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"/>
      <c r="O80" s="187"/>
      <c r="P80" s="19"/>
      <c r="Q80" s="18"/>
      <c r="R80" s="18"/>
      <c r="S80" s="49"/>
    </row>
    <row r="81" spans="1:19" ht="55.5" customHeight="1" x14ac:dyDescent="0.25">
      <c r="A81" s="416"/>
      <c r="B81" s="68" t="s">
        <v>113</v>
      </c>
      <c r="C81" s="410"/>
      <c r="D81" s="442">
        <f t="shared" ref="D81" si="71">F81+H81+J81</f>
        <v>21907.599999999999</v>
      </c>
      <c r="E81" s="442">
        <f t="shared" ref="E81" si="72">G81+I81+K81</f>
        <v>20234</v>
      </c>
      <c r="F81" s="442">
        <f t="shared" ref="F81:M81" si="73">F82+F84+F86+F88</f>
        <v>0</v>
      </c>
      <c r="G81" s="442">
        <f t="shared" si="73"/>
        <v>0</v>
      </c>
      <c r="H81" s="387">
        <f t="shared" si="73"/>
        <v>21907.599999999999</v>
      </c>
      <c r="I81" s="442">
        <f t="shared" si="73"/>
        <v>20234</v>
      </c>
      <c r="J81" s="442">
        <f t="shared" si="73"/>
        <v>0</v>
      </c>
      <c r="K81" s="442">
        <f t="shared" si="73"/>
        <v>0</v>
      </c>
      <c r="L81" s="442">
        <f t="shared" si="73"/>
        <v>0</v>
      </c>
      <c r="M81" s="442">
        <f t="shared" si="73"/>
        <v>0</v>
      </c>
      <c r="N81" s="202">
        <v>100</v>
      </c>
      <c r="O81" s="387">
        <f t="shared" si="15"/>
        <v>92.360641968997072</v>
      </c>
      <c r="P81" s="424"/>
      <c r="Q81" s="202"/>
      <c r="R81" s="202"/>
      <c r="S81" s="71"/>
    </row>
    <row r="82" spans="1:19" ht="80.25" customHeight="1" x14ac:dyDescent="0.25">
      <c r="A82" s="102"/>
      <c r="B82" s="48" t="s">
        <v>264</v>
      </c>
      <c r="C82" s="409"/>
      <c r="D82" s="386">
        <f>D83</f>
        <v>7929.3</v>
      </c>
      <c r="E82" s="386">
        <f t="shared" ref="E82:K82" si="74">E83</f>
        <v>7864.6</v>
      </c>
      <c r="F82" s="386">
        <f t="shared" si="74"/>
        <v>0</v>
      </c>
      <c r="G82" s="386">
        <f t="shared" si="74"/>
        <v>0</v>
      </c>
      <c r="H82" s="386">
        <f t="shared" si="74"/>
        <v>7929.3</v>
      </c>
      <c r="I82" s="386">
        <f t="shared" si="74"/>
        <v>7864.6</v>
      </c>
      <c r="J82" s="386">
        <f t="shared" si="74"/>
        <v>0</v>
      </c>
      <c r="K82" s="386">
        <f t="shared" si="74"/>
        <v>0</v>
      </c>
      <c r="L82" s="386"/>
      <c r="M82" s="386"/>
      <c r="N82" s="122">
        <v>100</v>
      </c>
      <c r="O82" s="386">
        <f t="shared" si="15"/>
        <v>99.184038944169089</v>
      </c>
      <c r="P82" s="208"/>
      <c r="Q82" s="122"/>
      <c r="R82" s="122"/>
      <c r="S82" s="28"/>
    </row>
    <row r="83" spans="1:19" ht="144" customHeight="1" x14ac:dyDescent="0.25">
      <c r="A83" s="368"/>
      <c r="B83" s="434" t="s">
        <v>98</v>
      </c>
      <c r="C83" s="404"/>
      <c r="D83" s="399">
        <f t="shared" si="64"/>
        <v>7929.3</v>
      </c>
      <c r="E83" s="399">
        <f t="shared" si="64"/>
        <v>7864.6</v>
      </c>
      <c r="F83" s="399"/>
      <c r="G83" s="399"/>
      <c r="H83" s="399">
        <v>7929.3</v>
      </c>
      <c r="I83" s="436">
        <v>7864.6</v>
      </c>
      <c r="J83" s="399"/>
      <c r="K83" s="399"/>
      <c r="L83" s="399"/>
      <c r="M83" s="399"/>
      <c r="N83" s="400">
        <v>100</v>
      </c>
      <c r="O83" s="399">
        <f t="shared" si="15"/>
        <v>99.184038944169089</v>
      </c>
      <c r="P83" s="529" t="s">
        <v>340</v>
      </c>
      <c r="Q83" s="514">
        <v>100</v>
      </c>
      <c r="R83" s="514">
        <v>100</v>
      </c>
      <c r="S83" s="49">
        <f t="shared" si="65"/>
        <v>100</v>
      </c>
    </row>
    <row r="84" spans="1:19" ht="54.75" customHeight="1" x14ac:dyDescent="0.25">
      <c r="A84" s="102"/>
      <c r="B84" s="48" t="s">
        <v>265</v>
      </c>
      <c r="C84" s="409"/>
      <c r="D84" s="386">
        <f>D85</f>
        <v>3248.6</v>
      </c>
      <c r="E84" s="386">
        <f t="shared" ref="E84:O84" si="75">E85</f>
        <v>2858.3</v>
      </c>
      <c r="F84" s="386">
        <f t="shared" si="75"/>
        <v>0</v>
      </c>
      <c r="G84" s="386">
        <f t="shared" si="75"/>
        <v>0</v>
      </c>
      <c r="H84" s="386">
        <f t="shared" si="75"/>
        <v>3248.6</v>
      </c>
      <c r="I84" s="386">
        <f t="shared" si="75"/>
        <v>2858.3</v>
      </c>
      <c r="J84" s="386">
        <f t="shared" si="75"/>
        <v>0</v>
      </c>
      <c r="K84" s="386">
        <f t="shared" si="75"/>
        <v>0</v>
      </c>
      <c r="L84" s="386">
        <f t="shared" si="75"/>
        <v>0</v>
      </c>
      <c r="M84" s="386">
        <f t="shared" si="75"/>
        <v>0</v>
      </c>
      <c r="N84" s="386">
        <f t="shared" si="75"/>
        <v>100</v>
      </c>
      <c r="O84" s="386">
        <f t="shared" si="75"/>
        <v>87.985593794249837</v>
      </c>
      <c r="P84" s="425"/>
      <c r="Q84" s="122"/>
      <c r="R84" s="122"/>
      <c r="S84" s="28"/>
    </row>
    <row r="85" spans="1:19" ht="164.25" customHeight="1" x14ac:dyDescent="0.25">
      <c r="A85" s="368"/>
      <c r="B85" s="434" t="s">
        <v>68</v>
      </c>
      <c r="C85" s="404"/>
      <c r="D85" s="487">
        <f t="shared" si="64"/>
        <v>3248.6</v>
      </c>
      <c r="E85" s="487">
        <f t="shared" si="64"/>
        <v>2858.3</v>
      </c>
      <c r="F85" s="399"/>
      <c r="G85" s="399"/>
      <c r="H85" s="399">
        <v>3248.6</v>
      </c>
      <c r="I85" s="436">
        <v>2858.3</v>
      </c>
      <c r="J85" s="399"/>
      <c r="K85" s="399"/>
      <c r="L85" s="399"/>
      <c r="M85" s="399"/>
      <c r="N85" s="400">
        <v>100</v>
      </c>
      <c r="O85" s="399">
        <f t="shared" si="15"/>
        <v>87.985593794249837</v>
      </c>
      <c r="P85" s="19" t="s">
        <v>341</v>
      </c>
      <c r="Q85" s="514">
        <v>100</v>
      </c>
      <c r="R85" s="514">
        <v>100</v>
      </c>
      <c r="S85" s="49">
        <f t="shared" si="65"/>
        <v>100</v>
      </c>
    </row>
    <row r="86" spans="1:19" ht="63.75" x14ac:dyDescent="0.25">
      <c r="A86" s="102"/>
      <c r="B86" s="208" t="s">
        <v>266</v>
      </c>
      <c r="C86" s="409"/>
      <c r="D86" s="386">
        <f>D87</f>
        <v>9651.9</v>
      </c>
      <c r="E86" s="386">
        <f t="shared" ref="E86:O86" si="76">E87</f>
        <v>8438.1</v>
      </c>
      <c r="F86" s="386">
        <f t="shared" si="76"/>
        <v>0</v>
      </c>
      <c r="G86" s="386">
        <f t="shared" si="76"/>
        <v>0</v>
      </c>
      <c r="H86" s="386">
        <f t="shared" si="76"/>
        <v>9651.9</v>
      </c>
      <c r="I86" s="386">
        <f t="shared" si="76"/>
        <v>8438.1</v>
      </c>
      <c r="J86" s="386">
        <f t="shared" si="76"/>
        <v>0</v>
      </c>
      <c r="K86" s="386">
        <f t="shared" si="76"/>
        <v>0</v>
      </c>
      <c r="L86" s="386">
        <f t="shared" si="76"/>
        <v>0</v>
      </c>
      <c r="M86" s="386">
        <f t="shared" si="76"/>
        <v>0</v>
      </c>
      <c r="N86" s="386">
        <f t="shared" si="76"/>
        <v>100</v>
      </c>
      <c r="O86" s="386">
        <f t="shared" si="76"/>
        <v>87.424237714854087</v>
      </c>
      <c r="P86" s="408"/>
      <c r="Q86" s="122"/>
      <c r="R86" s="122"/>
      <c r="S86" s="28"/>
    </row>
    <row r="87" spans="1:19" ht="141.75" customHeight="1" x14ac:dyDescent="0.25">
      <c r="A87" s="368"/>
      <c r="B87" s="434" t="s">
        <v>69</v>
      </c>
      <c r="C87" s="404"/>
      <c r="D87" s="399">
        <f t="shared" si="64"/>
        <v>9651.9</v>
      </c>
      <c r="E87" s="399">
        <f t="shared" si="64"/>
        <v>8438.1</v>
      </c>
      <c r="F87" s="399"/>
      <c r="G87" s="399"/>
      <c r="H87" s="399">
        <v>9651.9</v>
      </c>
      <c r="I87" s="436">
        <v>8438.1</v>
      </c>
      <c r="J87" s="399"/>
      <c r="K87" s="399"/>
      <c r="L87" s="399"/>
      <c r="M87" s="399"/>
      <c r="N87" s="400">
        <v>100</v>
      </c>
      <c r="O87" s="399">
        <f t="shared" si="15"/>
        <v>87.424237714854087</v>
      </c>
      <c r="P87" s="19" t="s">
        <v>342</v>
      </c>
      <c r="Q87" s="514">
        <v>100</v>
      </c>
      <c r="R87" s="514">
        <v>100</v>
      </c>
      <c r="S87" s="49">
        <v>100</v>
      </c>
    </row>
    <row r="88" spans="1:19" ht="63.75" x14ac:dyDescent="0.25">
      <c r="A88" s="102"/>
      <c r="B88" s="208" t="s">
        <v>267</v>
      </c>
      <c r="C88" s="409"/>
      <c r="D88" s="439">
        <f t="shared" ref="D88:E90" si="77">F88+H88+J88</f>
        <v>1077.8</v>
      </c>
      <c r="E88" s="439">
        <f t="shared" si="77"/>
        <v>1073</v>
      </c>
      <c r="F88" s="439">
        <f t="shared" ref="F88:K88" si="78">F89+F90</f>
        <v>0</v>
      </c>
      <c r="G88" s="439">
        <f t="shared" si="78"/>
        <v>0</v>
      </c>
      <c r="H88" s="386">
        <f t="shared" si="78"/>
        <v>1077.8</v>
      </c>
      <c r="I88" s="439">
        <f t="shared" si="78"/>
        <v>1073</v>
      </c>
      <c r="J88" s="439">
        <f t="shared" si="78"/>
        <v>0</v>
      </c>
      <c r="K88" s="439">
        <f t="shared" si="78"/>
        <v>0</v>
      </c>
      <c r="L88" s="386">
        <f t="shared" ref="L88:O88" si="79">L89</f>
        <v>0</v>
      </c>
      <c r="M88" s="386">
        <f t="shared" si="79"/>
        <v>0</v>
      </c>
      <c r="N88" s="386">
        <f t="shared" si="79"/>
        <v>100</v>
      </c>
      <c r="O88" s="386">
        <f t="shared" si="79"/>
        <v>100</v>
      </c>
      <c r="P88" s="408"/>
      <c r="Q88" s="122"/>
      <c r="R88" s="122"/>
      <c r="S88" s="28"/>
    </row>
    <row r="89" spans="1:19" ht="178.5" customHeight="1" x14ac:dyDescent="0.25">
      <c r="A89" s="368"/>
      <c r="B89" s="434" t="s">
        <v>70</v>
      </c>
      <c r="C89" s="404"/>
      <c r="D89" s="399">
        <f t="shared" si="77"/>
        <v>924</v>
      </c>
      <c r="E89" s="399">
        <f t="shared" si="77"/>
        <v>924</v>
      </c>
      <c r="F89" s="399"/>
      <c r="G89" s="399"/>
      <c r="H89" s="399">
        <v>924</v>
      </c>
      <c r="I89" s="399">
        <v>924</v>
      </c>
      <c r="J89" s="399"/>
      <c r="K89" s="399"/>
      <c r="L89" s="399"/>
      <c r="M89" s="399"/>
      <c r="N89" s="400">
        <v>100</v>
      </c>
      <c r="O89" s="399">
        <f t="shared" si="15"/>
        <v>100</v>
      </c>
      <c r="P89" s="19" t="s">
        <v>343</v>
      </c>
      <c r="Q89" s="514">
        <v>100</v>
      </c>
      <c r="R89" s="514">
        <v>100</v>
      </c>
      <c r="S89" s="49">
        <f>R89/Q89*100</f>
        <v>100</v>
      </c>
    </row>
    <row r="90" spans="1:19" ht="178.5" customHeight="1" x14ac:dyDescent="0.25">
      <c r="A90" s="368"/>
      <c r="B90" s="434" t="s">
        <v>71</v>
      </c>
      <c r="C90" s="435"/>
      <c r="D90" s="436">
        <f t="shared" si="77"/>
        <v>153.80000000000001</v>
      </c>
      <c r="E90" s="436">
        <f t="shared" si="77"/>
        <v>149</v>
      </c>
      <c r="F90" s="436"/>
      <c r="G90" s="436"/>
      <c r="H90" s="436">
        <v>153.80000000000001</v>
      </c>
      <c r="I90" s="436">
        <v>149</v>
      </c>
      <c r="J90" s="436"/>
      <c r="K90" s="436"/>
      <c r="L90" s="436"/>
      <c r="M90" s="436"/>
      <c r="N90" s="437">
        <v>100</v>
      </c>
      <c r="O90" s="436">
        <f t="shared" ref="O90" si="80">E90/D90*100</f>
        <v>96.879063719115734</v>
      </c>
      <c r="P90" s="19"/>
      <c r="Q90" s="437"/>
      <c r="R90" s="437"/>
      <c r="S90" s="49"/>
    </row>
    <row r="91" spans="1:19" ht="36.75" hidden="1" customHeight="1" x14ac:dyDescent="0.25">
      <c r="A91" s="377"/>
      <c r="B91" s="372"/>
      <c r="C91" s="374"/>
      <c r="D91" s="375"/>
      <c r="E91" s="375"/>
      <c r="F91" s="375"/>
      <c r="G91" s="375"/>
      <c r="H91" s="375"/>
      <c r="I91" s="375"/>
      <c r="J91" s="375"/>
      <c r="K91" s="375"/>
      <c r="L91" s="375"/>
      <c r="M91" s="375"/>
      <c r="N91" s="214"/>
      <c r="O91" s="375"/>
      <c r="P91" s="373"/>
      <c r="Q91" s="214"/>
      <c r="R91" s="214"/>
      <c r="S91" s="307"/>
    </row>
    <row r="92" spans="1:19" ht="27.75" hidden="1" customHeight="1" x14ac:dyDescent="0.25">
      <c r="A92" s="371"/>
      <c r="B92" s="372"/>
      <c r="C92" s="374"/>
      <c r="D92" s="375"/>
      <c r="E92" s="375"/>
      <c r="F92" s="375"/>
      <c r="G92" s="375"/>
      <c r="H92" s="375"/>
      <c r="I92" s="375"/>
      <c r="J92" s="375"/>
      <c r="K92" s="375"/>
      <c r="L92" s="375"/>
      <c r="M92" s="375"/>
      <c r="N92" s="214"/>
      <c r="O92" s="375"/>
      <c r="P92" s="373"/>
      <c r="Q92" s="214"/>
      <c r="R92" s="214"/>
      <c r="S92" s="307"/>
    </row>
    <row r="93" spans="1:19" ht="33" hidden="1" customHeight="1" x14ac:dyDescent="0.25">
      <c r="A93" s="376"/>
      <c r="B93" s="372"/>
      <c r="C93" s="374"/>
      <c r="D93" s="375"/>
      <c r="E93" s="375"/>
      <c r="F93" s="375"/>
      <c r="G93" s="375"/>
      <c r="H93" s="375"/>
      <c r="I93" s="375"/>
      <c r="J93" s="375"/>
      <c r="K93" s="375"/>
      <c r="L93" s="375"/>
      <c r="M93" s="375"/>
      <c r="N93" s="375"/>
      <c r="O93" s="375"/>
      <c r="P93" s="373"/>
      <c r="Q93" s="214"/>
      <c r="R93" s="214"/>
      <c r="S93" s="307"/>
    </row>
    <row r="94" spans="1:19" ht="29.25" hidden="1" customHeight="1" x14ac:dyDescent="0.25">
      <c r="A94" s="371"/>
      <c r="B94" s="372"/>
      <c r="C94" s="374"/>
      <c r="D94" s="375"/>
      <c r="E94" s="375"/>
      <c r="F94" s="375"/>
      <c r="G94" s="375"/>
      <c r="H94" s="375"/>
      <c r="I94" s="375"/>
      <c r="J94" s="375"/>
      <c r="K94" s="375"/>
      <c r="L94" s="375"/>
      <c r="M94" s="375"/>
      <c r="N94" s="375"/>
      <c r="O94" s="375"/>
      <c r="P94" s="373"/>
      <c r="Q94" s="214"/>
      <c r="R94" s="214"/>
      <c r="S94" s="307"/>
    </row>
    <row r="95" spans="1:19" ht="30" hidden="1" customHeight="1" x14ac:dyDescent="0.25">
      <c r="A95" s="371"/>
      <c r="B95" s="372"/>
      <c r="C95" s="374"/>
      <c r="D95" s="375"/>
      <c r="E95" s="375"/>
      <c r="F95" s="375"/>
      <c r="G95" s="375"/>
      <c r="H95" s="375"/>
      <c r="I95" s="375"/>
      <c r="J95" s="375"/>
      <c r="K95" s="375"/>
      <c r="L95" s="375"/>
      <c r="M95" s="375"/>
      <c r="N95" s="375"/>
      <c r="O95" s="375"/>
      <c r="P95" s="373"/>
      <c r="Q95" s="214"/>
      <c r="R95" s="214"/>
      <c r="S95" s="307"/>
    </row>
    <row r="96" spans="1:19" s="216" customFormat="1" ht="63" customHeight="1" x14ac:dyDescent="0.25">
      <c r="A96" s="416"/>
      <c r="B96" s="68" t="s">
        <v>114</v>
      </c>
      <c r="C96" s="410"/>
      <c r="D96" s="387">
        <f t="shared" ref="D96:D97" si="81">F96+H96+J96</f>
        <v>4165.3</v>
      </c>
      <c r="E96" s="387">
        <f t="shared" ref="E96:E97" si="82">G96+I96+K96</f>
        <v>4165.3</v>
      </c>
      <c r="F96" s="483">
        <f t="shared" ref="F96:K96" si="83">F97+F99+F103</f>
        <v>0</v>
      </c>
      <c r="G96" s="483">
        <f t="shared" si="83"/>
        <v>0</v>
      </c>
      <c r="H96" s="387">
        <f t="shared" si="83"/>
        <v>246.6</v>
      </c>
      <c r="I96" s="483">
        <f t="shared" si="83"/>
        <v>246.6</v>
      </c>
      <c r="J96" s="483">
        <f t="shared" si="83"/>
        <v>3918.7</v>
      </c>
      <c r="K96" s="483">
        <f t="shared" si="83"/>
        <v>3918.7</v>
      </c>
      <c r="L96" s="387">
        <f t="shared" ref="L96:M96" si="84">L97+L99</f>
        <v>0</v>
      </c>
      <c r="M96" s="387">
        <f t="shared" si="84"/>
        <v>0</v>
      </c>
      <c r="N96" s="202">
        <v>100</v>
      </c>
      <c r="O96" s="387">
        <f t="shared" si="15"/>
        <v>100</v>
      </c>
      <c r="P96" s="70"/>
      <c r="Q96" s="426"/>
      <c r="R96" s="426"/>
      <c r="S96" s="71"/>
    </row>
    <row r="97" spans="1:19" s="216" customFormat="1" ht="55.5" customHeight="1" x14ac:dyDescent="0.25">
      <c r="A97" s="102"/>
      <c r="B97" s="48" t="s">
        <v>115</v>
      </c>
      <c r="C97" s="409"/>
      <c r="D97" s="386">
        <f t="shared" si="81"/>
        <v>2331.1</v>
      </c>
      <c r="E97" s="386">
        <f t="shared" si="82"/>
        <v>2331.1</v>
      </c>
      <c r="F97" s="386">
        <f t="shared" ref="F97:M97" si="85">F98</f>
        <v>0</v>
      </c>
      <c r="G97" s="386">
        <f t="shared" si="85"/>
        <v>0</v>
      </c>
      <c r="H97" s="386">
        <f t="shared" si="85"/>
        <v>156.6</v>
      </c>
      <c r="I97" s="386">
        <f t="shared" si="85"/>
        <v>156.6</v>
      </c>
      <c r="J97" s="386">
        <f t="shared" si="85"/>
        <v>2174.5</v>
      </c>
      <c r="K97" s="386">
        <f t="shared" si="85"/>
        <v>2174.5</v>
      </c>
      <c r="L97" s="386">
        <f t="shared" si="85"/>
        <v>0</v>
      </c>
      <c r="M97" s="386">
        <f t="shared" si="85"/>
        <v>0</v>
      </c>
      <c r="N97" s="122">
        <v>100</v>
      </c>
      <c r="O97" s="386">
        <f t="shared" si="15"/>
        <v>100</v>
      </c>
      <c r="P97" s="427"/>
      <c r="Q97" s="122"/>
      <c r="R97" s="122"/>
      <c r="S97" s="28"/>
    </row>
    <row r="98" spans="1:19" s="216" customFormat="1" ht="222" customHeight="1" x14ac:dyDescent="0.25">
      <c r="A98" s="368"/>
      <c r="B98" s="398" t="s">
        <v>72</v>
      </c>
      <c r="C98" s="404"/>
      <c r="D98" s="399">
        <f t="shared" ref="D98:E99" si="86">F98+H98+J98</f>
        <v>2331.1</v>
      </c>
      <c r="E98" s="399">
        <f t="shared" si="86"/>
        <v>2331.1</v>
      </c>
      <c r="F98" s="399"/>
      <c r="G98" s="399"/>
      <c r="H98" s="399">
        <v>156.6</v>
      </c>
      <c r="I98" s="399">
        <v>156.6</v>
      </c>
      <c r="J98" s="399">
        <v>2174.5</v>
      </c>
      <c r="K98" s="399">
        <v>2174.5</v>
      </c>
      <c r="L98" s="399"/>
      <c r="M98" s="399"/>
      <c r="N98" s="400">
        <v>100</v>
      </c>
      <c r="O98" s="399">
        <f t="shared" si="15"/>
        <v>100</v>
      </c>
      <c r="P98" s="19" t="s">
        <v>344</v>
      </c>
      <c r="Q98" s="533">
        <v>1</v>
      </c>
      <c r="R98" s="533">
        <v>1</v>
      </c>
      <c r="S98" s="49">
        <f>R98/Q98*100</f>
        <v>100</v>
      </c>
    </row>
    <row r="99" spans="1:19" ht="51" x14ac:dyDescent="0.25">
      <c r="A99" s="102"/>
      <c r="B99" s="48" t="s">
        <v>116</v>
      </c>
      <c r="C99" s="409"/>
      <c r="D99" s="386">
        <f t="shared" si="86"/>
        <v>1744.2</v>
      </c>
      <c r="E99" s="386">
        <f t="shared" si="86"/>
        <v>1744.2</v>
      </c>
      <c r="F99" s="439">
        <f t="shared" ref="F99:M99" si="87">F100+F101+F102</f>
        <v>0</v>
      </c>
      <c r="G99" s="439">
        <f t="shared" si="87"/>
        <v>0</v>
      </c>
      <c r="H99" s="439">
        <f t="shared" si="87"/>
        <v>0</v>
      </c>
      <c r="I99" s="439">
        <f t="shared" si="87"/>
        <v>0</v>
      </c>
      <c r="J99" s="386">
        <f t="shared" si="87"/>
        <v>1744.2</v>
      </c>
      <c r="K99" s="439">
        <f t="shared" si="87"/>
        <v>1744.2</v>
      </c>
      <c r="L99" s="439">
        <f t="shared" si="87"/>
        <v>0</v>
      </c>
      <c r="M99" s="439">
        <f t="shared" si="87"/>
        <v>0</v>
      </c>
      <c r="N99" s="122">
        <v>100</v>
      </c>
      <c r="O99" s="386">
        <f t="shared" si="15"/>
        <v>100</v>
      </c>
      <c r="P99" s="408"/>
      <c r="Q99" s="122"/>
      <c r="R99" s="122"/>
      <c r="S99" s="28"/>
    </row>
    <row r="100" spans="1:19" ht="234.75" customHeight="1" x14ac:dyDescent="0.25">
      <c r="A100" s="368"/>
      <c r="B100" s="398" t="s">
        <v>73</v>
      </c>
      <c r="C100" s="404"/>
      <c r="D100" s="399">
        <f t="shared" ref="D100:E103" si="88">F100+H100+J100</f>
        <v>1596.5</v>
      </c>
      <c r="E100" s="399">
        <f t="shared" si="88"/>
        <v>1596.5</v>
      </c>
      <c r="F100" s="399"/>
      <c r="G100" s="399"/>
      <c r="H100" s="399"/>
      <c r="I100" s="399"/>
      <c r="J100" s="399">
        <v>1596.5</v>
      </c>
      <c r="K100" s="487">
        <v>1596.5</v>
      </c>
      <c r="L100" s="399"/>
      <c r="M100" s="399"/>
      <c r="N100" s="400">
        <v>100</v>
      </c>
      <c r="O100" s="399">
        <f t="shared" si="15"/>
        <v>100</v>
      </c>
      <c r="P100" s="19" t="s">
        <v>345</v>
      </c>
      <c r="Q100" s="533">
        <v>8</v>
      </c>
      <c r="R100" s="533">
        <v>8</v>
      </c>
      <c r="S100" s="49">
        <f t="shared" ref="S100" si="89">R100/Q100*100</f>
        <v>100</v>
      </c>
    </row>
    <row r="101" spans="1:19" ht="174.75" customHeight="1" x14ac:dyDescent="0.25">
      <c r="A101" s="401"/>
      <c r="B101" s="398" t="s">
        <v>74</v>
      </c>
      <c r="C101" s="422"/>
      <c r="D101" s="399">
        <f t="shared" si="88"/>
        <v>127.7</v>
      </c>
      <c r="E101" s="399">
        <f t="shared" si="88"/>
        <v>127.7</v>
      </c>
      <c r="F101" s="403"/>
      <c r="G101" s="403"/>
      <c r="H101" s="403"/>
      <c r="I101" s="403"/>
      <c r="J101" s="403">
        <v>127.7</v>
      </c>
      <c r="K101" s="480">
        <v>127.7</v>
      </c>
      <c r="L101" s="403"/>
      <c r="M101" s="403"/>
      <c r="N101" s="400">
        <v>100</v>
      </c>
      <c r="O101" s="399">
        <f t="shared" si="15"/>
        <v>100</v>
      </c>
      <c r="P101" s="19" t="s">
        <v>346</v>
      </c>
      <c r="Q101" s="532">
        <v>1</v>
      </c>
      <c r="R101" s="532">
        <v>1</v>
      </c>
      <c r="S101" s="49">
        <v>0</v>
      </c>
    </row>
    <row r="102" spans="1:19" ht="144.75" customHeight="1" x14ac:dyDescent="0.25">
      <c r="A102" s="401"/>
      <c r="B102" s="398" t="s">
        <v>181</v>
      </c>
      <c r="C102" s="423"/>
      <c r="D102" s="399">
        <f t="shared" si="88"/>
        <v>20</v>
      </c>
      <c r="E102" s="399">
        <f t="shared" si="88"/>
        <v>20</v>
      </c>
      <c r="F102" s="403"/>
      <c r="G102" s="403"/>
      <c r="H102" s="403"/>
      <c r="I102" s="403"/>
      <c r="J102" s="403">
        <v>20</v>
      </c>
      <c r="K102" s="480">
        <v>20</v>
      </c>
      <c r="L102" s="403"/>
      <c r="M102" s="403"/>
      <c r="N102" s="400">
        <v>100</v>
      </c>
      <c r="O102" s="399">
        <f t="shared" ref="O102:O103" si="90">E102/D102*100</f>
        <v>100</v>
      </c>
      <c r="P102" s="19"/>
      <c r="Q102" s="532"/>
      <c r="R102" s="532"/>
      <c r="S102" s="49"/>
    </row>
    <row r="103" spans="1:19" ht="80.25" customHeight="1" x14ac:dyDescent="0.25">
      <c r="A103" s="102"/>
      <c r="B103" s="48" t="s">
        <v>312</v>
      </c>
      <c r="C103" s="409"/>
      <c r="D103" s="489">
        <f t="shared" si="88"/>
        <v>90</v>
      </c>
      <c r="E103" s="489">
        <f t="shared" si="88"/>
        <v>90</v>
      </c>
      <c r="F103" s="489">
        <f t="shared" ref="F103:K103" si="91">SUM(F104)</f>
        <v>0</v>
      </c>
      <c r="G103" s="489">
        <f t="shared" si="91"/>
        <v>0</v>
      </c>
      <c r="H103" s="489">
        <f t="shared" si="91"/>
        <v>90</v>
      </c>
      <c r="I103" s="489">
        <f t="shared" si="91"/>
        <v>90</v>
      </c>
      <c r="J103" s="489">
        <f t="shared" si="91"/>
        <v>0</v>
      </c>
      <c r="K103" s="489">
        <f t="shared" si="91"/>
        <v>0</v>
      </c>
      <c r="L103" s="489">
        <f t="shared" ref="L103:M103" si="92">L105+L106+L107</f>
        <v>29503.599999999999</v>
      </c>
      <c r="M103" s="489">
        <f t="shared" si="92"/>
        <v>29503.599999999999</v>
      </c>
      <c r="N103" s="122">
        <v>100</v>
      </c>
      <c r="O103" s="489">
        <f t="shared" si="90"/>
        <v>100</v>
      </c>
      <c r="P103" s="408"/>
      <c r="Q103" s="122"/>
      <c r="R103" s="122"/>
      <c r="S103" s="28"/>
    </row>
    <row r="104" spans="1:19" s="216" customFormat="1" ht="144.75" customHeight="1" x14ac:dyDescent="0.25">
      <c r="A104" s="103"/>
      <c r="B104" s="493" t="s">
        <v>313</v>
      </c>
      <c r="C104" s="503"/>
      <c r="D104" s="479">
        <v>90</v>
      </c>
      <c r="E104" s="479">
        <v>90</v>
      </c>
      <c r="F104" s="479"/>
      <c r="G104" s="479"/>
      <c r="H104" s="479">
        <v>90</v>
      </c>
      <c r="I104" s="479">
        <v>90</v>
      </c>
      <c r="J104" s="479"/>
      <c r="K104" s="479"/>
      <c r="L104" s="479"/>
      <c r="M104" s="479"/>
      <c r="N104" s="476"/>
      <c r="O104" s="479"/>
      <c r="P104" s="492"/>
      <c r="Q104" s="477"/>
      <c r="R104" s="477"/>
      <c r="S104" s="49"/>
    </row>
    <row r="105" spans="1:19" ht="64.5" customHeight="1" x14ac:dyDescent="0.25">
      <c r="A105" s="339">
        <v>2</v>
      </c>
      <c r="B105" s="153" t="s">
        <v>18</v>
      </c>
      <c r="C105" s="226" t="s">
        <v>219</v>
      </c>
      <c r="D105" s="618">
        <f>F105+H105+J105+L105</f>
        <v>28584.5</v>
      </c>
      <c r="E105" s="618">
        <f>G105+I105+K105+M105</f>
        <v>28584.399999999998</v>
      </c>
      <c r="F105" s="378">
        <f t="shared" ref="F105:M105" si="93">F107</f>
        <v>496.8</v>
      </c>
      <c r="G105" s="378">
        <f t="shared" si="93"/>
        <v>496.8</v>
      </c>
      <c r="H105" s="229">
        <f t="shared" si="93"/>
        <v>12566.8</v>
      </c>
      <c r="I105" s="378">
        <f t="shared" si="93"/>
        <v>12566.699999999999</v>
      </c>
      <c r="J105" s="378">
        <f t="shared" si="93"/>
        <v>769.1</v>
      </c>
      <c r="K105" s="378">
        <f t="shared" si="93"/>
        <v>769.1</v>
      </c>
      <c r="L105" s="378">
        <f t="shared" si="93"/>
        <v>14751.8</v>
      </c>
      <c r="M105" s="378">
        <f t="shared" si="93"/>
        <v>14751.8</v>
      </c>
      <c r="N105" s="190">
        <v>100</v>
      </c>
      <c r="O105" s="192">
        <f t="shared" ref="O105" si="94">E105/D105*100</f>
        <v>99.999650160051772</v>
      </c>
      <c r="P105" s="29" t="s">
        <v>347</v>
      </c>
      <c r="Q105" s="100">
        <v>0.27100000000000002</v>
      </c>
      <c r="R105" s="513">
        <v>0.307</v>
      </c>
      <c r="S105" s="32">
        <f t="shared" ref="S105:S114" si="95">R105/Q105*100</f>
        <v>113.28413284132841</v>
      </c>
    </row>
    <row r="106" spans="1:19" ht="60" customHeight="1" x14ac:dyDescent="0.25">
      <c r="A106" s="219"/>
      <c r="B106" s="154"/>
      <c r="C106" s="227"/>
      <c r="D106" s="619"/>
      <c r="E106" s="619"/>
      <c r="F106" s="225"/>
      <c r="G106" s="221"/>
      <c r="H106" s="221"/>
      <c r="I106" s="221"/>
      <c r="J106" s="221"/>
      <c r="K106" s="221"/>
      <c r="L106" s="221"/>
      <c r="M106" s="221"/>
      <c r="N106" s="223"/>
      <c r="O106" s="224"/>
      <c r="P106" s="29" t="s">
        <v>215</v>
      </c>
      <c r="Q106" s="506">
        <v>35.799999999999997</v>
      </c>
      <c r="R106" s="513">
        <v>37.200000000000003</v>
      </c>
      <c r="S106" s="32">
        <f t="shared" ref="S106" si="96">R106/Q106*100</f>
        <v>103.91061452513968</v>
      </c>
    </row>
    <row r="107" spans="1:19" ht="118.5" customHeight="1" x14ac:dyDescent="0.25">
      <c r="A107" s="135"/>
      <c r="B107" s="91" t="s">
        <v>227</v>
      </c>
      <c r="C107" s="92"/>
      <c r="D107" s="179">
        <f t="shared" ref="D107:E107" si="97">F107+H107+J107</f>
        <v>13832.699999999999</v>
      </c>
      <c r="E107" s="179">
        <f t="shared" si="97"/>
        <v>13832.599999999999</v>
      </c>
      <c r="F107" s="432">
        <f t="shared" ref="F107:K107" si="98">F108+F111</f>
        <v>496.8</v>
      </c>
      <c r="G107" s="432">
        <f t="shared" si="98"/>
        <v>496.8</v>
      </c>
      <c r="H107" s="148">
        <f t="shared" si="98"/>
        <v>12566.8</v>
      </c>
      <c r="I107" s="432">
        <f t="shared" si="98"/>
        <v>12566.699999999999</v>
      </c>
      <c r="J107" s="432">
        <f t="shared" si="98"/>
        <v>769.1</v>
      </c>
      <c r="K107" s="432">
        <f t="shared" si="98"/>
        <v>769.1</v>
      </c>
      <c r="L107" s="380">
        <f t="shared" ref="D107:M111" si="99">L108</f>
        <v>14751.8</v>
      </c>
      <c r="M107" s="380">
        <f t="shared" si="99"/>
        <v>14751.8</v>
      </c>
      <c r="N107" s="119">
        <v>100</v>
      </c>
      <c r="O107" s="118">
        <f>E107/D107*100</f>
        <v>99.999277075335982</v>
      </c>
      <c r="P107" s="92" t="s">
        <v>37</v>
      </c>
      <c r="Q107" s="202">
        <v>14</v>
      </c>
      <c r="R107" s="202">
        <v>18</v>
      </c>
      <c r="S107" s="71">
        <f t="shared" si="95"/>
        <v>128.57142857142858</v>
      </c>
    </row>
    <row r="108" spans="1:19" ht="78.75" customHeight="1" x14ac:dyDescent="0.25">
      <c r="A108" s="135"/>
      <c r="B108" s="125" t="s">
        <v>228</v>
      </c>
      <c r="C108" s="126"/>
      <c r="D108" s="385">
        <f t="shared" si="99"/>
        <v>17473.399999999998</v>
      </c>
      <c r="E108" s="385">
        <f t="shared" si="99"/>
        <v>17473.399999999998</v>
      </c>
      <c r="F108" s="149">
        <f t="shared" si="99"/>
        <v>496.8</v>
      </c>
      <c r="G108" s="149">
        <f t="shared" si="99"/>
        <v>496.8</v>
      </c>
      <c r="H108" s="149">
        <f t="shared" si="99"/>
        <v>1566.8</v>
      </c>
      <c r="I108" s="123">
        <f t="shared" si="99"/>
        <v>1566.8</v>
      </c>
      <c r="J108" s="149">
        <f t="shared" si="99"/>
        <v>658</v>
      </c>
      <c r="K108" s="149">
        <f t="shared" si="99"/>
        <v>658</v>
      </c>
      <c r="L108" s="385">
        <f t="shared" si="99"/>
        <v>14751.8</v>
      </c>
      <c r="M108" s="385">
        <f t="shared" si="99"/>
        <v>14751.8</v>
      </c>
      <c r="N108" s="120">
        <v>100</v>
      </c>
      <c r="O108" s="127">
        <f>E108/D108*100</f>
        <v>100</v>
      </c>
      <c r="P108" s="197" t="s">
        <v>38</v>
      </c>
      <c r="Q108" s="122">
        <v>5</v>
      </c>
      <c r="R108" s="122">
        <v>5</v>
      </c>
      <c r="S108" s="28"/>
    </row>
    <row r="109" spans="1:19" ht="175.5" customHeight="1" x14ac:dyDescent="0.25">
      <c r="A109" s="101"/>
      <c r="B109" s="110" t="s">
        <v>183</v>
      </c>
      <c r="C109" s="52"/>
      <c r="D109" s="121">
        <f t="shared" ref="D109:E109" si="100">F109+H109+J109+L109</f>
        <v>17473.399999999998</v>
      </c>
      <c r="E109" s="121">
        <f t="shared" si="100"/>
        <v>17473.399999999998</v>
      </c>
      <c r="F109" s="121">
        <v>496.8</v>
      </c>
      <c r="G109" s="121">
        <v>496.8</v>
      </c>
      <c r="H109" s="121">
        <v>1566.8</v>
      </c>
      <c r="I109" s="121">
        <v>1566.8</v>
      </c>
      <c r="J109" s="121">
        <v>658</v>
      </c>
      <c r="K109" s="121">
        <v>658</v>
      </c>
      <c r="L109" s="121">
        <v>14751.8</v>
      </c>
      <c r="M109" s="121">
        <v>14751.8</v>
      </c>
      <c r="N109" s="129">
        <v>100</v>
      </c>
      <c r="O109" s="128">
        <f t="shared" ref="O109:O113" si="101">E109/D109*100</f>
        <v>100</v>
      </c>
      <c r="P109" s="124"/>
      <c r="Q109" s="18"/>
      <c r="R109" s="18"/>
      <c r="S109" s="49"/>
    </row>
    <row r="110" spans="1:19" ht="96" customHeight="1" x14ac:dyDescent="0.25">
      <c r="A110" s="135"/>
      <c r="B110" s="91" t="s">
        <v>268</v>
      </c>
      <c r="C110" s="92"/>
      <c r="D110" s="179">
        <f t="shared" ref="D110" si="102">F110+H110+J110</f>
        <v>11111.1</v>
      </c>
      <c r="E110" s="179">
        <f t="shared" ref="E110" si="103">G110+I110+K110</f>
        <v>11111</v>
      </c>
      <c r="F110" s="432">
        <f t="shared" si="99"/>
        <v>0</v>
      </c>
      <c r="G110" s="432">
        <f t="shared" si="99"/>
        <v>0</v>
      </c>
      <c r="H110" s="432">
        <f t="shared" si="99"/>
        <v>11000</v>
      </c>
      <c r="I110" s="432">
        <f t="shared" si="99"/>
        <v>10999.9</v>
      </c>
      <c r="J110" s="432">
        <f t="shared" si="99"/>
        <v>111.1</v>
      </c>
      <c r="K110" s="432">
        <f t="shared" si="99"/>
        <v>111.1</v>
      </c>
      <c r="L110" s="432">
        <f t="shared" si="99"/>
        <v>0</v>
      </c>
      <c r="M110" s="432">
        <f t="shared" si="99"/>
        <v>0</v>
      </c>
      <c r="N110" s="438">
        <v>100</v>
      </c>
      <c r="O110" s="442">
        <f>E110/D110*100</f>
        <v>99.999099999099997</v>
      </c>
      <c r="P110" s="92" t="s">
        <v>348</v>
      </c>
      <c r="Q110" s="202">
        <v>56.5</v>
      </c>
      <c r="R110" s="202">
        <v>56.5</v>
      </c>
      <c r="S110" s="71">
        <v>100</v>
      </c>
    </row>
    <row r="111" spans="1:19" ht="48" customHeight="1" x14ac:dyDescent="0.25">
      <c r="A111" s="456"/>
      <c r="B111" s="457" t="s">
        <v>269</v>
      </c>
      <c r="C111" s="458"/>
      <c r="D111" s="441">
        <f t="shared" ref="D111" si="104">F111+H111+J111+L111</f>
        <v>11111.1</v>
      </c>
      <c r="E111" s="441">
        <f t="shared" ref="E111" si="105">G111+I111+K111+M111</f>
        <v>11111</v>
      </c>
      <c r="F111" s="160"/>
      <c r="G111" s="160"/>
      <c r="H111" s="160">
        <f>H112</f>
        <v>11000</v>
      </c>
      <c r="I111" s="160">
        <f>I112</f>
        <v>10999.9</v>
      </c>
      <c r="J111" s="160">
        <f>J112</f>
        <v>111.1</v>
      </c>
      <c r="K111" s="160">
        <f>K112</f>
        <v>111.1</v>
      </c>
      <c r="L111" s="441">
        <f t="shared" si="99"/>
        <v>0</v>
      </c>
      <c r="M111" s="441">
        <f t="shared" si="99"/>
        <v>0</v>
      </c>
      <c r="N111" s="440">
        <v>100</v>
      </c>
      <c r="O111" s="439">
        <f>E111/D111*100</f>
        <v>99.999099999099997</v>
      </c>
      <c r="P111" s="197" t="s">
        <v>349</v>
      </c>
      <c r="Q111" s="122">
        <v>1</v>
      </c>
      <c r="R111" s="122">
        <v>1</v>
      </c>
      <c r="S111" s="28">
        <v>100</v>
      </c>
    </row>
    <row r="112" spans="1:19" ht="246.75" customHeight="1" x14ac:dyDescent="0.25">
      <c r="A112" s="433"/>
      <c r="B112" s="454" t="s">
        <v>270</v>
      </c>
      <c r="C112" s="455"/>
      <c r="D112" s="121">
        <f t="shared" ref="D112" si="106">F112+H112+J112+L112</f>
        <v>11111.1</v>
      </c>
      <c r="E112" s="121">
        <f t="shared" ref="E112" si="107">G112+I112+K112+M112</f>
        <v>11111</v>
      </c>
      <c r="F112" s="155"/>
      <c r="G112" s="155"/>
      <c r="H112" s="155">
        <v>11000</v>
      </c>
      <c r="I112" s="155">
        <v>10999.9</v>
      </c>
      <c r="J112" s="155">
        <v>111.1</v>
      </c>
      <c r="K112" s="155">
        <v>111.1</v>
      </c>
      <c r="L112" s="121">
        <f>L113</f>
        <v>0</v>
      </c>
      <c r="M112" s="121">
        <f>M113</f>
        <v>0</v>
      </c>
      <c r="N112" s="129">
        <v>100</v>
      </c>
      <c r="O112" s="436">
        <f>E112/D112*100</f>
        <v>99.999099999099997</v>
      </c>
      <c r="P112" s="124"/>
      <c r="Q112" s="437"/>
      <c r="R112" s="437"/>
      <c r="S112" s="49"/>
    </row>
    <row r="113" spans="1:21" ht="71.25" customHeight="1" x14ac:dyDescent="0.25">
      <c r="A113" s="228">
        <v>3</v>
      </c>
      <c r="B113" s="241" t="s">
        <v>146</v>
      </c>
      <c r="C113" s="226" t="s">
        <v>219</v>
      </c>
      <c r="D113" s="183">
        <f>F113+H113+J113</f>
        <v>100076.20000000001</v>
      </c>
      <c r="E113" s="183">
        <f t="shared" ref="E113" si="108">G113+I113+K113</f>
        <v>100063.9</v>
      </c>
      <c r="F113" s="229">
        <f t="shared" ref="F113:M113" si="109">F114+F126+F133+ F145+F150</f>
        <v>5254.3</v>
      </c>
      <c r="G113" s="378">
        <f t="shared" si="109"/>
        <v>5254.3</v>
      </c>
      <c r="H113" s="378">
        <f t="shared" si="109"/>
        <v>51670.6</v>
      </c>
      <c r="I113" s="378">
        <f t="shared" si="109"/>
        <v>51670.6</v>
      </c>
      <c r="J113" s="378">
        <f t="shared" si="109"/>
        <v>43151.3</v>
      </c>
      <c r="K113" s="378">
        <f t="shared" si="109"/>
        <v>43139</v>
      </c>
      <c r="L113" s="378">
        <f t="shared" si="109"/>
        <v>0</v>
      </c>
      <c r="M113" s="378">
        <f t="shared" si="109"/>
        <v>0</v>
      </c>
      <c r="N113" s="198">
        <v>100</v>
      </c>
      <c r="O113" s="80">
        <f t="shared" si="101"/>
        <v>99.987709365463502</v>
      </c>
      <c r="P113" s="30" t="s">
        <v>214</v>
      </c>
      <c r="Q113" s="32">
        <v>1579</v>
      </c>
      <c r="R113" s="307"/>
      <c r="S113" s="32">
        <f t="shared" si="95"/>
        <v>0</v>
      </c>
      <c r="T113" s="111"/>
      <c r="U113" s="111"/>
    </row>
    <row r="114" spans="1:21" ht="72.75" customHeight="1" x14ac:dyDescent="0.25">
      <c r="A114" s="114"/>
      <c r="B114" s="211" t="s">
        <v>117</v>
      </c>
      <c r="C114" s="94"/>
      <c r="D114" s="179">
        <f t="shared" ref="D114:D117" si="110">F114+H114+J114</f>
        <v>12795.7</v>
      </c>
      <c r="E114" s="179">
        <f t="shared" ref="E114:E117" si="111">G114+I114+K114</f>
        <v>12795.7</v>
      </c>
      <c r="F114" s="443">
        <f t="shared" ref="F114:K114" si="112">F115+F119+F121+F123</f>
        <v>206.5</v>
      </c>
      <c r="G114" s="443">
        <f t="shared" si="112"/>
        <v>206.5</v>
      </c>
      <c r="H114" s="443">
        <f t="shared" si="112"/>
        <v>3764</v>
      </c>
      <c r="I114" s="443">
        <f t="shared" si="112"/>
        <v>3764</v>
      </c>
      <c r="J114" s="388">
        <f t="shared" si="112"/>
        <v>8825.2000000000007</v>
      </c>
      <c r="K114" s="484">
        <f t="shared" si="112"/>
        <v>8825.2000000000007</v>
      </c>
      <c r="L114" s="388">
        <f>L115+L119</f>
        <v>0</v>
      </c>
      <c r="M114" s="388">
        <f>M115+M119</f>
        <v>0</v>
      </c>
      <c r="N114" s="194">
        <v>100</v>
      </c>
      <c r="O114" s="217">
        <f t="shared" ref="O114:O153" si="113">E114/D114*100</f>
        <v>100</v>
      </c>
      <c r="P114" s="92" t="s">
        <v>213</v>
      </c>
      <c r="Q114" s="71">
        <v>5490</v>
      </c>
      <c r="R114" s="307"/>
      <c r="S114" s="71">
        <f t="shared" si="95"/>
        <v>0</v>
      </c>
    </row>
    <row r="115" spans="1:21" ht="78" customHeight="1" x14ac:dyDescent="0.25">
      <c r="A115" s="184"/>
      <c r="B115" s="82" t="s">
        <v>118</v>
      </c>
      <c r="C115" s="83"/>
      <c r="D115" s="84">
        <f t="shared" si="110"/>
        <v>12576.8</v>
      </c>
      <c r="E115" s="84">
        <f t="shared" si="111"/>
        <v>12576.8</v>
      </c>
      <c r="F115" s="84">
        <f>F116+F117</f>
        <v>0</v>
      </c>
      <c r="G115" s="84">
        <f>G116+G117</f>
        <v>0</v>
      </c>
      <c r="H115" s="84">
        <f>H116+H117+H118</f>
        <v>3751.8</v>
      </c>
      <c r="I115" s="84">
        <f>I116+I117+I118</f>
        <v>3751.8</v>
      </c>
      <c r="J115" s="84">
        <f>J116+J117+J118</f>
        <v>8825</v>
      </c>
      <c r="K115" s="84">
        <f>K116+K117+K118</f>
        <v>8825</v>
      </c>
      <c r="L115" s="84">
        <f>L116+L117</f>
        <v>0</v>
      </c>
      <c r="M115" s="84">
        <f>M116+M117</f>
        <v>0</v>
      </c>
      <c r="N115" s="59">
        <v>100</v>
      </c>
      <c r="O115" s="58">
        <f t="shared" si="113"/>
        <v>100</v>
      </c>
      <c r="P115" s="197"/>
      <c r="Q115" s="122"/>
      <c r="R115" s="122"/>
      <c r="S115" s="28"/>
    </row>
    <row r="116" spans="1:21" ht="209.25" customHeight="1" x14ac:dyDescent="0.25">
      <c r="A116" s="103"/>
      <c r="B116" s="112" t="s">
        <v>83</v>
      </c>
      <c r="C116" s="36"/>
      <c r="D116" s="81">
        <f t="shared" si="110"/>
        <v>11964.3</v>
      </c>
      <c r="E116" s="81">
        <f t="shared" si="111"/>
        <v>11964.3</v>
      </c>
      <c r="F116" s="81"/>
      <c r="G116" s="81"/>
      <c r="H116" s="81">
        <v>3751.8</v>
      </c>
      <c r="I116" s="81">
        <v>3751.8</v>
      </c>
      <c r="J116" s="81">
        <v>8212.5</v>
      </c>
      <c r="K116" s="81">
        <v>8212.5</v>
      </c>
      <c r="L116" s="81"/>
      <c r="M116" s="81"/>
      <c r="N116" s="37">
        <v>100</v>
      </c>
      <c r="O116" s="87">
        <f t="shared" si="113"/>
        <v>100</v>
      </c>
      <c r="P116" s="52"/>
      <c r="Q116" s="189"/>
      <c r="R116" s="189"/>
      <c r="S116" s="49"/>
    </row>
    <row r="117" spans="1:21" ht="153.75" customHeight="1" x14ac:dyDescent="0.25">
      <c r="A117" s="103"/>
      <c r="B117" s="112" t="s">
        <v>84</v>
      </c>
      <c r="C117" s="36"/>
      <c r="D117" s="81">
        <f t="shared" si="110"/>
        <v>610.20000000000005</v>
      </c>
      <c r="E117" s="81">
        <f t="shared" si="111"/>
        <v>610.20000000000005</v>
      </c>
      <c r="F117" s="81"/>
      <c r="G117" s="81"/>
      <c r="H117" s="81"/>
      <c r="I117" s="81"/>
      <c r="J117" s="81">
        <v>610.20000000000005</v>
      </c>
      <c r="K117" s="81">
        <v>610.20000000000005</v>
      </c>
      <c r="L117" s="81"/>
      <c r="M117" s="81"/>
      <c r="N117" s="37">
        <v>100</v>
      </c>
      <c r="O117" s="87">
        <f t="shared" si="113"/>
        <v>100</v>
      </c>
      <c r="P117" s="52"/>
      <c r="Q117" s="189"/>
      <c r="R117" s="189"/>
      <c r="S117" s="49"/>
    </row>
    <row r="118" spans="1:21" ht="120.75" customHeight="1" x14ac:dyDescent="0.25">
      <c r="A118" s="103"/>
      <c r="B118" s="112" t="s">
        <v>314</v>
      </c>
      <c r="C118" s="36"/>
      <c r="D118" s="81">
        <f t="shared" ref="D118" si="114">F118+H118+J118</f>
        <v>2.2999999999999998</v>
      </c>
      <c r="E118" s="81">
        <f t="shared" ref="E118" si="115">G118+I118+K118</f>
        <v>2.2999999999999998</v>
      </c>
      <c r="F118" s="81"/>
      <c r="G118" s="81"/>
      <c r="H118" s="81"/>
      <c r="I118" s="81"/>
      <c r="J118" s="81">
        <v>2.2999999999999998</v>
      </c>
      <c r="K118" s="81">
        <v>2.2999999999999998</v>
      </c>
      <c r="L118" s="81"/>
      <c r="M118" s="81"/>
      <c r="N118" s="37"/>
      <c r="O118" s="87"/>
      <c r="P118" s="52"/>
      <c r="Q118" s="189"/>
      <c r="R118" s="189"/>
      <c r="S118" s="49"/>
    </row>
    <row r="119" spans="1:21" ht="58.5" customHeight="1" x14ac:dyDescent="0.25">
      <c r="A119" s="102"/>
      <c r="B119" s="82" t="s">
        <v>119</v>
      </c>
      <c r="C119" s="83"/>
      <c r="D119" s="84">
        <f t="shared" ref="D119:E122" si="116">F119+H119+J119</f>
        <v>65.8</v>
      </c>
      <c r="E119" s="84">
        <f t="shared" si="116"/>
        <v>65.8</v>
      </c>
      <c r="F119" s="84">
        <f t="shared" ref="F119" si="117">F120</f>
        <v>56.5</v>
      </c>
      <c r="G119" s="84">
        <f t="shared" ref="G119" si="118">G120</f>
        <v>56.5</v>
      </c>
      <c r="H119" s="84">
        <f t="shared" ref="H119" si="119">H120</f>
        <v>9.1999999999999993</v>
      </c>
      <c r="I119" s="84">
        <f t="shared" ref="I119" si="120">I120</f>
        <v>9.1999999999999993</v>
      </c>
      <c r="J119" s="84">
        <f t="shared" ref="J119" si="121">J120</f>
        <v>0.1</v>
      </c>
      <c r="K119" s="84">
        <f t="shared" ref="K119" si="122">K120</f>
        <v>0.1</v>
      </c>
      <c r="L119" s="84"/>
      <c r="M119" s="84"/>
      <c r="N119" s="59">
        <v>100</v>
      </c>
      <c r="O119" s="58">
        <f t="shared" si="113"/>
        <v>100</v>
      </c>
      <c r="P119" s="197"/>
      <c r="Q119" s="122"/>
      <c r="R119" s="122"/>
      <c r="S119" s="28"/>
    </row>
    <row r="120" spans="1:21" ht="129" customHeight="1" x14ac:dyDescent="0.25">
      <c r="A120" s="103"/>
      <c r="B120" s="54" t="s">
        <v>271</v>
      </c>
      <c r="C120" s="54"/>
      <c r="D120" s="85">
        <f t="shared" si="116"/>
        <v>65.8</v>
      </c>
      <c r="E120" s="85">
        <f t="shared" si="116"/>
        <v>65.8</v>
      </c>
      <c r="F120" s="85">
        <v>56.5</v>
      </c>
      <c r="G120" s="85">
        <v>56.5</v>
      </c>
      <c r="H120" s="85">
        <v>9.1999999999999993</v>
      </c>
      <c r="I120" s="85">
        <v>9.1999999999999993</v>
      </c>
      <c r="J120" s="85">
        <v>0.1</v>
      </c>
      <c r="K120" s="85">
        <v>0.1</v>
      </c>
      <c r="L120" s="85"/>
      <c r="M120" s="85"/>
      <c r="N120" s="86">
        <v>100</v>
      </c>
      <c r="O120" s="87">
        <f t="shared" si="113"/>
        <v>100</v>
      </c>
      <c r="P120" s="124"/>
      <c r="Q120" s="18"/>
      <c r="R120" s="18"/>
      <c r="S120" s="49"/>
    </row>
    <row r="121" spans="1:21" ht="60" hidden="1" customHeight="1" x14ac:dyDescent="0.25">
      <c r="A121" s="116"/>
      <c r="B121" s="82" t="s">
        <v>272</v>
      </c>
      <c r="C121" s="83"/>
      <c r="D121" s="84">
        <f t="shared" si="116"/>
        <v>0</v>
      </c>
      <c r="E121" s="84">
        <f t="shared" si="116"/>
        <v>0</v>
      </c>
      <c r="F121" s="84">
        <f t="shared" ref="F121" si="123">F122</f>
        <v>0</v>
      </c>
      <c r="G121" s="84">
        <f t="shared" ref="G121" si="124">G122</f>
        <v>0</v>
      </c>
      <c r="H121" s="84">
        <v>0</v>
      </c>
      <c r="I121" s="84">
        <v>0</v>
      </c>
      <c r="J121" s="84">
        <f t="shared" ref="J121:L121" si="125">J122</f>
        <v>0</v>
      </c>
      <c r="K121" s="84">
        <f t="shared" ref="K121:M121" si="126">K122</f>
        <v>0</v>
      </c>
      <c r="L121" s="84">
        <f t="shared" si="125"/>
        <v>0</v>
      </c>
      <c r="M121" s="84">
        <f t="shared" si="126"/>
        <v>0</v>
      </c>
      <c r="N121" s="59">
        <v>100</v>
      </c>
      <c r="O121" s="58" t="e">
        <f t="shared" si="113"/>
        <v>#DIV/0!</v>
      </c>
      <c r="P121" s="197"/>
      <c r="Q121" s="122"/>
      <c r="R121" s="122"/>
      <c r="S121" s="28"/>
    </row>
    <row r="122" spans="1:21" ht="129.75" hidden="1" customHeight="1" x14ac:dyDescent="0.25">
      <c r="A122" s="116"/>
      <c r="B122" s="54" t="s">
        <v>271</v>
      </c>
      <c r="C122" s="54"/>
      <c r="D122" s="85">
        <f t="shared" si="116"/>
        <v>0</v>
      </c>
      <c r="E122" s="85">
        <f t="shared" si="116"/>
        <v>0</v>
      </c>
      <c r="F122" s="85"/>
      <c r="G122" s="85"/>
      <c r="H122" s="85">
        <v>0</v>
      </c>
      <c r="I122" s="85">
        <v>0</v>
      </c>
      <c r="J122" s="85"/>
      <c r="K122" s="85"/>
      <c r="L122" s="85"/>
      <c r="M122" s="85"/>
      <c r="N122" s="86">
        <v>100</v>
      </c>
      <c r="O122" s="87" t="e">
        <f t="shared" si="113"/>
        <v>#DIV/0!</v>
      </c>
      <c r="P122" s="124"/>
      <c r="Q122" s="18"/>
      <c r="R122" s="18"/>
      <c r="S122" s="49"/>
    </row>
    <row r="123" spans="1:21" ht="60" customHeight="1" x14ac:dyDescent="0.25">
      <c r="A123" s="116"/>
      <c r="B123" s="82" t="s">
        <v>315</v>
      </c>
      <c r="C123" s="83"/>
      <c r="D123" s="84">
        <f t="shared" ref="D123" si="127">F123+H123+J123</f>
        <v>153.1</v>
      </c>
      <c r="E123" s="84">
        <f t="shared" ref="E123" si="128">G123+I123+K123</f>
        <v>153.1</v>
      </c>
      <c r="F123" s="84">
        <f t="shared" ref="F123:M123" si="129">F124+F125</f>
        <v>150</v>
      </c>
      <c r="G123" s="84">
        <f t="shared" si="129"/>
        <v>150</v>
      </c>
      <c r="H123" s="84">
        <f t="shared" si="129"/>
        <v>3</v>
      </c>
      <c r="I123" s="84">
        <f t="shared" si="129"/>
        <v>3</v>
      </c>
      <c r="J123" s="84">
        <f t="shared" si="129"/>
        <v>0.1</v>
      </c>
      <c r="K123" s="84">
        <f t="shared" si="129"/>
        <v>0.1</v>
      </c>
      <c r="L123" s="84">
        <f t="shared" si="129"/>
        <v>0</v>
      </c>
      <c r="M123" s="84">
        <f t="shared" si="129"/>
        <v>0</v>
      </c>
      <c r="N123" s="59">
        <v>100</v>
      </c>
      <c r="O123" s="58">
        <f t="shared" ref="O123" si="130">E123/D123*100</f>
        <v>100</v>
      </c>
      <c r="P123" s="197"/>
      <c r="Q123" s="122"/>
      <c r="R123" s="122"/>
      <c r="S123" s="28"/>
    </row>
    <row r="124" spans="1:21" s="216" customFormat="1" ht="131.25" customHeight="1" x14ac:dyDescent="0.25">
      <c r="A124" s="116"/>
      <c r="B124" s="54" t="s">
        <v>273</v>
      </c>
      <c r="C124" s="54"/>
      <c r="D124" s="121">
        <f t="shared" ref="D124:E131" si="131">F124+H124+J124+L124</f>
        <v>102.1</v>
      </c>
      <c r="E124" s="121">
        <f t="shared" si="131"/>
        <v>102.1</v>
      </c>
      <c r="F124" s="85">
        <v>100</v>
      </c>
      <c r="G124" s="85">
        <v>100</v>
      </c>
      <c r="H124" s="85">
        <v>2</v>
      </c>
      <c r="I124" s="85">
        <v>2</v>
      </c>
      <c r="J124" s="85">
        <v>0.1</v>
      </c>
      <c r="K124" s="85">
        <v>0.1</v>
      </c>
      <c r="L124" s="85"/>
      <c r="M124" s="85"/>
      <c r="N124" s="86"/>
      <c r="O124" s="87"/>
      <c r="P124" s="146"/>
      <c r="Q124" s="437"/>
      <c r="R124" s="437"/>
      <c r="S124" s="49"/>
    </row>
    <row r="125" spans="1:21" ht="129.75" customHeight="1" x14ac:dyDescent="0.25">
      <c r="A125" s="116"/>
      <c r="B125" s="54" t="s">
        <v>274</v>
      </c>
      <c r="C125" s="54"/>
      <c r="D125" s="121">
        <f t="shared" ref="D125" si="132">F125+H125+J125+L125</f>
        <v>51</v>
      </c>
      <c r="E125" s="121">
        <f t="shared" ref="E125" si="133">G125+I125+K125+M125</f>
        <v>51</v>
      </c>
      <c r="F125" s="85">
        <v>50</v>
      </c>
      <c r="G125" s="85">
        <v>50</v>
      </c>
      <c r="H125" s="85">
        <v>1</v>
      </c>
      <c r="I125" s="85">
        <v>1</v>
      </c>
      <c r="J125" s="85"/>
      <c r="K125" s="85"/>
      <c r="L125" s="85"/>
      <c r="M125" s="85"/>
      <c r="N125" s="86"/>
      <c r="O125" s="87"/>
      <c r="P125" s="146"/>
      <c r="Q125" s="437"/>
      <c r="R125" s="437"/>
      <c r="S125" s="49"/>
    </row>
    <row r="126" spans="1:21" ht="97.5" customHeight="1" x14ac:dyDescent="0.25">
      <c r="A126" s="232"/>
      <c r="B126" s="91" t="s">
        <v>184</v>
      </c>
      <c r="C126" s="210"/>
      <c r="D126" s="166">
        <f t="shared" si="131"/>
        <v>10394.5</v>
      </c>
      <c r="E126" s="166">
        <f t="shared" si="131"/>
        <v>10394.5</v>
      </c>
      <c r="F126" s="482">
        <f t="shared" ref="F126:K126" si="134">F127+F131</f>
        <v>3535.8</v>
      </c>
      <c r="G126" s="482">
        <f t="shared" si="134"/>
        <v>3535.8</v>
      </c>
      <c r="H126" s="482">
        <f t="shared" si="134"/>
        <v>741.90000000000009</v>
      </c>
      <c r="I126" s="482">
        <f t="shared" si="134"/>
        <v>741.90000000000009</v>
      </c>
      <c r="J126" s="380">
        <f t="shared" si="134"/>
        <v>6116.7999999999993</v>
      </c>
      <c r="K126" s="482">
        <f t="shared" si="134"/>
        <v>6116.7999999999993</v>
      </c>
      <c r="L126" s="380">
        <f t="shared" ref="L126:M126" si="135">L127</f>
        <v>0</v>
      </c>
      <c r="M126" s="380">
        <f t="shared" si="135"/>
        <v>0</v>
      </c>
      <c r="N126" s="230">
        <v>100</v>
      </c>
      <c r="O126" s="217">
        <f t="shared" si="113"/>
        <v>100</v>
      </c>
      <c r="P126" s="94" t="s">
        <v>350</v>
      </c>
      <c r="Q126" s="202">
        <v>4</v>
      </c>
      <c r="R126" s="214"/>
      <c r="S126" s="71"/>
    </row>
    <row r="127" spans="1:21" ht="81.75" customHeight="1" x14ac:dyDescent="0.25">
      <c r="A127" s="233"/>
      <c r="B127" s="177" t="s">
        <v>185</v>
      </c>
      <c r="C127" s="60"/>
      <c r="D127" s="178">
        <f t="shared" si="131"/>
        <v>6785.7999999999993</v>
      </c>
      <c r="E127" s="178">
        <f t="shared" si="131"/>
        <v>6785.7999999999993</v>
      </c>
      <c r="F127" s="486">
        <f t="shared" ref="F127:M127" si="136">SUM(F128:F130)</f>
        <v>0</v>
      </c>
      <c r="G127" s="486">
        <f t="shared" si="136"/>
        <v>0</v>
      </c>
      <c r="H127" s="486">
        <f t="shared" si="136"/>
        <v>669.7</v>
      </c>
      <c r="I127" s="486">
        <f t="shared" si="136"/>
        <v>669.7</v>
      </c>
      <c r="J127" s="178">
        <f t="shared" si="136"/>
        <v>6116.0999999999995</v>
      </c>
      <c r="K127" s="486">
        <f t="shared" si="136"/>
        <v>6116.0999999999995</v>
      </c>
      <c r="L127" s="486">
        <f t="shared" si="136"/>
        <v>0</v>
      </c>
      <c r="M127" s="486">
        <f t="shared" si="136"/>
        <v>0</v>
      </c>
      <c r="N127" s="180">
        <v>100</v>
      </c>
      <c r="O127" s="58">
        <f t="shared" si="113"/>
        <v>100</v>
      </c>
      <c r="P127" s="469" t="s">
        <v>351</v>
      </c>
      <c r="Q127" s="122">
        <v>157</v>
      </c>
      <c r="R127" s="122">
        <v>185</v>
      </c>
      <c r="S127" s="28">
        <v>118</v>
      </c>
    </row>
    <row r="128" spans="1:21" ht="206.25" customHeight="1" x14ac:dyDescent="0.25">
      <c r="A128" s="103"/>
      <c r="B128" s="124" t="s">
        <v>186</v>
      </c>
      <c r="C128" s="124"/>
      <c r="D128" s="121">
        <f t="shared" si="131"/>
        <v>6327.4</v>
      </c>
      <c r="E128" s="121">
        <f t="shared" si="131"/>
        <v>6327.4</v>
      </c>
      <c r="F128" s="121"/>
      <c r="G128" s="121"/>
      <c r="H128" s="121">
        <v>669.7</v>
      </c>
      <c r="I128" s="121">
        <v>669.7</v>
      </c>
      <c r="J128" s="121">
        <v>5657.7</v>
      </c>
      <c r="K128" s="121">
        <v>5657.7</v>
      </c>
      <c r="L128" s="121"/>
      <c r="M128" s="121"/>
      <c r="N128" s="129">
        <v>100</v>
      </c>
      <c r="O128" s="87">
        <f t="shared" si="113"/>
        <v>100</v>
      </c>
      <c r="P128" s="88" t="s">
        <v>352</v>
      </c>
      <c r="Q128" s="18">
        <v>97</v>
      </c>
      <c r="R128" s="214"/>
      <c r="S128" s="49"/>
      <c r="T128" s="111"/>
    </row>
    <row r="129" spans="1:20" ht="141.75" customHeight="1" x14ac:dyDescent="0.25">
      <c r="A129" s="105"/>
      <c r="B129" s="116" t="s">
        <v>187</v>
      </c>
      <c r="C129" s="124"/>
      <c r="D129" s="121">
        <f t="shared" si="131"/>
        <v>456.4</v>
      </c>
      <c r="E129" s="121">
        <f t="shared" si="131"/>
        <v>456.4</v>
      </c>
      <c r="F129" s="121"/>
      <c r="G129" s="121"/>
      <c r="H129" s="121"/>
      <c r="I129" s="121"/>
      <c r="J129" s="121">
        <v>456.4</v>
      </c>
      <c r="K129" s="121">
        <v>456.4</v>
      </c>
      <c r="L129" s="121"/>
      <c r="M129" s="121"/>
      <c r="N129" s="129">
        <v>100</v>
      </c>
      <c r="O129" s="87">
        <f t="shared" si="113"/>
        <v>100</v>
      </c>
      <c r="P129" s="88"/>
      <c r="Q129" s="18"/>
      <c r="R129" s="18"/>
      <c r="S129" s="49"/>
    </row>
    <row r="130" spans="1:20" ht="120.75" customHeight="1" x14ac:dyDescent="0.25">
      <c r="A130" s="105"/>
      <c r="B130" s="116" t="s">
        <v>87</v>
      </c>
      <c r="C130" s="124"/>
      <c r="D130" s="121">
        <f t="shared" si="131"/>
        <v>2</v>
      </c>
      <c r="E130" s="121">
        <f t="shared" si="131"/>
        <v>2</v>
      </c>
      <c r="F130" s="121"/>
      <c r="G130" s="121"/>
      <c r="H130" s="121"/>
      <c r="I130" s="121"/>
      <c r="J130" s="121">
        <v>2</v>
      </c>
      <c r="K130" s="121">
        <v>2</v>
      </c>
      <c r="L130" s="121"/>
      <c r="M130" s="121"/>
      <c r="N130" s="129">
        <v>100</v>
      </c>
      <c r="O130" s="87">
        <f t="shared" si="113"/>
        <v>100</v>
      </c>
      <c r="P130" s="88"/>
      <c r="Q130" s="18"/>
      <c r="R130" s="18"/>
      <c r="S130" s="49"/>
    </row>
    <row r="131" spans="1:20" s="133" customFormat="1" ht="34.5" customHeight="1" x14ac:dyDescent="0.25">
      <c r="A131" s="102"/>
      <c r="B131" s="459" t="s">
        <v>275</v>
      </c>
      <c r="C131" s="197"/>
      <c r="D131" s="486">
        <f t="shared" si="131"/>
        <v>3608.7</v>
      </c>
      <c r="E131" s="486">
        <f t="shared" si="131"/>
        <v>3608.7</v>
      </c>
      <c r="F131" s="486">
        <f t="shared" ref="F131:K131" si="137">F132</f>
        <v>3535.8</v>
      </c>
      <c r="G131" s="486">
        <f t="shared" si="137"/>
        <v>3535.8</v>
      </c>
      <c r="H131" s="486">
        <f t="shared" si="137"/>
        <v>72.2</v>
      </c>
      <c r="I131" s="486">
        <f t="shared" si="137"/>
        <v>72.2</v>
      </c>
      <c r="J131" s="486">
        <f t="shared" si="137"/>
        <v>0.7</v>
      </c>
      <c r="K131" s="486">
        <f t="shared" si="137"/>
        <v>0.7</v>
      </c>
      <c r="L131" s="486"/>
      <c r="M131" s="486"/>
      <c r="N131" s="485"/>
      <c r="O131" s="58"/>
      <c r="P131" s="21"/>
      <c r="Q131" s="122"/>
      <c r="R131" s="122"/>
      <c r="S131" s="28"/>
      <c r="T131" s="430"/>
    </row>
    <row r="132" spans="1:20" s="133" customFormat="1" ht="168" customHeight="1" x14ac:dyDescent="0.25">
      <c r="A132" s="114"/>
      <c r="B132" s="90" t="s">
        <v>276</v>
      </c>
      <c r="C132" s="13"/>
      <c r="D132" s="74"/>
      <c r="E132" s="74"/>
      <c r="F132" s="74">
        <v>3535.8</v>
      </c>
      <c r="G132" s="74">
        <v>3535.8</v>
      </c>
      <c r="H132" s="74">
        <v>72.2</v>
      </c>
      <c r="I132" s="74">
        <v>72.2</v>
      </c>
      <c r="J132" s="74">
        <v>0.7</v>
      </c>
      <c r="K132" s="74">
        <v>0.7</v>
      </c>
      <c r="L132" s="74"/>
      <c r="M132" s="74"/>
      <c r="N132" s="428"/>
      <c r="O132" s="238"/>
      <c r="P132" s="429"/>
      <c r="Q132" s="12"/>
      <c r="R132" s="12"/>
      <c r="S132" s="10"/>
      <c r="T132" s="430"/>
    </row>
    <row r="133" spans="1:20" ht="68.25" customHeight="1" x14ac:dyDescent="0.25">
      <c r="A133" s="103"/>
      <c r="B133" s="242" t="s">
        <v>229</v>
      </c>
      <c r="C133" s="92"/>
      <c r="D133" s="166">
        <f t="shared" ref="D133:E133" si="138">F133+H133+J133+L133</f>
        <v>35278.5</v>
      </c>
      <c r="E133" s="482">
        <f t="shared" si="138"/>
        <v>35266.199999999997</v>
      </c>
      <c r="F133" s="482">
        <f t="shared" ref="F133:K133" si="139">F134+F140+F142</f>
        <v>1512</v>
      </c>
      <c r="G133" s="482">
        <f t="shared" si="139"/>
        <v>1512</v>
      </c>
      <c r="H133" s="432">
        <f t="shared" si="139"/>
        <v>8372.2000000000007</v>
      </c>
      <c r="I133" s="482">
        <f t="shared" si="139"/>
        <v>8372.2000000000007</v>
      </c>
      <c r="J133" s="482">
        <f t="shared" si="139"/>
        <v>25394.300000000003</v>
      </c>
      <c r="K133" s="482">
        <f t="shared" si="139"/>
        <v>25382</v>
      </c>
      <c r="L133" s="380">
        <f t="shared" ref="L133:M133" si="140">L134</f>
        <v>0</v>
      </c>
      <c r="M133" s="380">
        <f t="shared" si="140"/>
        <v>0</v>
      </c>
      <c r="N133" s="194">
        <v>100</v>
      </c>
      <c r="O133" s="217">
        <f t="shared" si="113"/>
        <v>99.965134572048115</v>
      </c>
      <c r="P133" s="94" t="s">
        <v>353</v>
      </c>
      <c r="Q133" s="202" t="s">
        <v>354</v>
      </c>
      <c r="R133" s="214"/>
      <c r="S133" s="71">
        <v>100</v>
      </c>
    </row>
    <row r="134" spans="1:20" ht="81" customHeight="1" x14ac:dyDescent="0.25">
      <c r="A134" s="105"/>
      <c r="B134" s="177" t="s">
        <v>188</v>
      </c>
      <c r="C134" s="197"/>
      <c r="D134" s="178">
        <f t="shared" ref="D134:D135" si="141">F134+H134+J134+L134</f>
        <v>35127.5</v>
      </c>
      <c r="E134" s="178">
        <f t="shared" ref="E134:E135" si="142">G134+I134+K134+M134</f>
        <v>35115.199999999997</v>
      </c>
      <c r="F134" s="486">
        <f t="shared" ref="F134:M134" si="143">SUM(F135:F139)</f>
        <v>1462</v>
      </c>
      <c r="G134" s="486">
        <f t="shared" si="143"/>
        <v>1462</v>
      </c>
      <c r="H134" s="486">
        <f t="shared" si="143"/>
        <v>8271.2000000000007</v>
      </c>
      <c r="I134" s="486">
        <f t="shared" si="143"/>
        <v>8271.2000000000007</v>
      </c>
      <c r="J134" s="385">
        <f t="shared" si="143"/>
        <v>25394.300000000003</v>
      </c>
      <c r="K134" s="486">
        <f t="shared" si="143"/>
        <v>25382</v>
      </c>
      <c r="L134" s="486">
        <f t="shared" si="143"/>
        <v>0</v>
      </c>
      <c r="M134" s="486">
        <f t="shared" si="143"/>
        <v>0</v>
      </c>
      <c r="N134" s="180">
        <v>100</v>
      </c>
      <c r="O134" s="58">
        <f t="shared" si="113"/>
        <v>99.964984698597959</v>
      </c>
      <c r="P134" s="469" t="s">
        <v>355</v>
      </c>
      <c r="Q134" s="122" t="s">
        <v>356</v>
      </c>
      <c r="R134" s="214"/>
      <c r="S134" s="28"/>
    </row>
    <row r="135" spans="1:20" s="216" customFormat="1" ht="219.75" customHeight="1" x14ac:dyDescent="0.25">
      <c r="A135" s="103"/>
      <c r="B135" s="124" t="s">
        <v>316</v>
      </c>
      <c r="C135" s="13"/>
      <c r="D135" s="74">
        <f t="shared" si="141"/>
        <v>174.39999999999998</v>
      </c>
      <c r="E135" s="74">
        <f t="shared" si="142"/>
        <v>174.39999999999998</v>
      </c>
      <c r="F135" s="74"/>
      <c r="G135" s="74"/>
      <c r="H135" s="74">
        <v>172.7</v>
      </c>
      <c r="I135" s="74">
        <v>172.7</v>
      </c>
      <c r="J135" s="74">
        <v>1.7</v>
      </c>
      <c r="K135" s="74">
        <v>1.7</v>
      </c>
      <c r="L135" s="74"/>
      <c r="M135" s="74"/>
      <c r="N135" s="428">
        <v>100</v>
      </c>
      <c r="O135" s="238">
        <f t="shared" ref="O135" si="144">E135/D135*100</f>
        <v>100</v>
      </c>
      <c r="P135" s="88"/>
      <c r="Q135" s="488"/>
      <c r="R135" s="488"/>
      <c r="S135" s="49"/>
    </row>
    <row r="136" spans="1:20" s="133" customFormat="1" ht="210.75" customHeight="1" x14ac:dyDescent="0.25">
      <c r="A136" s="114"/>
      <c r="B136" s="89" t="s">
        <v>85</v>
      </c>
      <c r="C136" s="13"/>
      <c r="D136" s="74">
        <f t="shared" ref="D136:D153" si="145">F136+H136+J136+L136</f>
        <v>26293.8</v>
      </c>
      <c r="E136" s="74">
        <f t="shared" ref="E136:E153" si="146">G136+I136+K136+M136</f>
        <v>26281.5</v>
      </c>
      <c r="F136" s="74"/>
      <c r="G136" s="74"/>
      <c r="H136" s="74">
        <v>5982.2</v>
      </c>
      <c r="I136" s="74">
        <v>5982.2</v>
      </c>
      <c r="J136" s="74">
        <v>20311.599999999999</v>
      </c>
      <c r="K136" s="74">
        <v>20299.3</v>
      </c>
      <c r="L136" s="74"/>
      <c r="M136" s="74"/>
      <c r="N136" s="428">
        <v>100</v>
      </c>
      <c r="O136" s="238">
        <f t="shared" si="113"/>
        <v>99.953220911393558</v>
      </c>
      <c r="P136" s="429"/>
      <c r="Q136" s="12"/>
      <c r="R136" s="12"/>
      <c r="S136" s="10"/>
    </row>
    <row r="137" spans="1:20" s="133" customFormat="1" ht="158.25" customHeight="1" x14ac:dyDescent="0.25">
      <c r="A137" s="114"/>
      <c r="B137" s="89" t="s">
        <v>86</v>
      </c>
      <c r="C137" s="13"/>
      <c r="D137" s="74">
        <f t="shared" si="145"/>
        <v>6929.4000000000005</v>
      </c>
      <c r="E137" s="74">
        <f t="shared" si="146"/>
        <v>6929.4000000000005</v>
      </c>
      <c r="F137" s="74"/>
      <c r="G137" s="74"/>
      <c r="H137" s="74">
        <v>1878.3</v>
      </c>
      <c r="I137" s="74">
        <v>1878.3</v>
      </c>
      <c r="J137" s="74">
        <v>5051.1000000000004</v>
      </c>
      <c r="K137" s="74">
        <v>5051.1000000000004</v>
      </c>
      <c r="L137" s="74"/>
      <c r="M137" s="74"/>
      <c r="N137" s="428">
        <v>100</v>
      </c>
      <c r="O137" s="238">
        <f t="shared" si="113"/>
        <v>100</v>
      </c>
      <c r="P137" s="429"/>
      <c r="Q137" s="12"/>
      <c r="R137" s="12"/>
      <c r="S137" s="10"/>
    </row>
    <row r="138" spans="1:20" s="133" customFormat="1" ht="118.5" customHeight="1" x14ac:dyDescent="0.25">
      <c r="A138" s="114"/>
      <c r="B138" s="90" t="s">
        <v>87</v>
      </c>
      <c r="C138" s="13"/>
      <c r="D138" s="74">
        <f t="shared" si="145"/>
        <v>27.5</v>
      </c>
      <c r="E138" s="74">
        <f t="shared" si="146"/>
        <v>27.5</v>
      </c>
      <c r="F138" s="74"/>
      <c r="G138" s="74"/>
      <c r="H138" s="74"/>
      <c r="I138" s="74"/>
      <c r="J138" s="74">
        <v>27.5</v>
      </c>
      <c r="K138" s="74">
        <v>27.5</v>
      </c>
      <c r="L138" s="74"/>
      <c r="M138" s="74"/>
      <c r="N138" s="428">
        <v>100</v>
      </c>
      <c r="O138" s="238">
        <f t="shared" si="113"/>
        <v>100</v>
      </c>
      <c r="P138" s="429"/>
      <c r="Q138" s="12"/>
      <c r="R138" s="12"/>
      <c r="S138" s="10"/>
      <c r="T138" s="430"/>
    </row>
    <row r="139" spans="1:20" s="133" customFormat="1" ht="175.5" customHeight="1" x14ac:dyDescent="0.25">
      <c r="A139" s="114"/>
      <c r="B139" s="90" t="s">
        <v>317</v>
      </c>
      <c r="C139" s="13"/>
      <c r="D139" s="74">
        <f t="shared" ref="D139" si="147">F139+H139+J139+L139</f>
        <v>1702.4</v>
      </c>
      <c r="E139" s="74">
        <f t="shared" ref="E139" si="148">G139+I139+K139+M139</f>
        <v>1702.4</v>
      </c>
      <c r="F139" s="74">
        <v>1462</v>
      </c>
      <c r="G139" s="74">
        <v>1462</v>
      </c>
      <c r="H139" s="74">
        <v>238</v>
      </c>
      <c r="I139" s="74">
        <v>238</v>
      </c>
      <c r="J139" s="74">
        <v>2.4</v>
      </c>
      <c r="K139" s="74">
        <v>2.4</v>
      </c>
      <c r="L139" s="74"/>
      <c r="M139" s="74"/>
      <c r="N139" s="428"/>
      <c r="O139" s="238"/>
      <c r="P139" s="429"/>
      <c r="Q139" s="12"/>
      <c r="R139" s="12"/>
      <c r="S139" s="10"/>
      <c r="T139" s="430"/>
    </row>
    <row r="140" spans="1:20" s="133" customFormat="1" ht="34.5" hidden="1" customHeight="1" x14ac:dyDescent="0.25">
      <c r="A140" s="102"/>
      <c r="B140" s="459" t="s">
        <v>275</v>
      </c>
      <c r="C140" s="197"/>
      <c r="D140" s="441">
        <f t="shared" si="145"/>
        <v>0</v>
      </c>
      <c r="E140" s="441">
        <f t="shared" si="146"/>
        <v>0</v>
      </c>
      <c r="F140" s="441"/>
      <c r="G140" s="441"/>
      <c r="H140" s="441"/>
      <c r="I140" s="441"/>
      <c r="J140" s="441">
        <f>J141</f>
        <v>0</v>
      </c>
      <c r="K140" s="441">
        <f>K141</f>
        <v>0</v>
      </c>
      <c r="L140" s="441"/>
      <c r="M140" s="441"/>
      <c r="N140" s="440"/>
      <c r="O140" s="58"/>
      <c r="P140" s="21"/>
      <c r="Q140" s="122"/>
      <c r="R140" s="122"/>
      <c r="S140" s="28"/>
      <c r="T140" s="430"/>
    </row>
    <row r="141" spans="1:20" s="133" customFormat="1" ht="168" hidden="1" customHeight="1" x14ac:dyDescent="0.25">
      <c r="A141" s="114"/>
      <c r="B141" s="90" t="s">
        <v>276</v>
      </c>
      <c r="C141" s="13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428"/>
      <c r="O141" s="238"/>
      <c r="P141" s="429"/>
      <c r="Q141" s="12"/>
      <c r="R141" s="12"/>
      <c r="S141" s="10"/>
      <c r="T141" s="430"/>
    </row>
    <row r="142" spans="1:20" s="133" customFormat="1" ht="34.5" customHeight="1" x14ac:dyDescent="0.25">
      <c r="A142" s="102"/>
      <c r="B142" s="459" t="s">
        <v>318</v>
      </c>
      <c r="C142" s="197"/>
      <c r="D142" s="486">
        <f t="shared" ref="D142" si="149">F142+H142+J142+L142</f>
        <v>151</v>
      </c>
      <c r="E142" s="486">
        <f t="shared" ref="E142" si="150">G142+I142+K142+M142</f>
        <v>151</v>
      </c>
      <c r="F142" s="486">
        <f t="shared" ref="F142:K142" si="151">F143+F144</f>
        <v>50</v>
      </c>
      <c r="G142" s="486">
        <f t="shared" si="151"/>
        <v>50</v>
      </c>
      <c r="H142" s="486">
        <f t="shared" si="151"/>
        <v>101</v>
      </c>
      <c r="I142" s="486">
        <f t="shared" si="151"/>
        <v>101</v>
      </c>
      <c r="J142" s="486">
        <f t="shared" si="151"/>
        <v>0</v>
      </c>
      <c r="K142" s="486">
        <f t="shared" si="151"/>
        <v>0</v>
      </c>
      <c r="L142" s="441"/>
      <c r="M142" s="441"/>
      <c r="N142" s="440"/>
      <c r="O142" s="58"/>
      <c r="P142" s="21"/>
      <c r="Q142" s="122"/>
      <c r="R142" s="122"/>
      <c r="S142" s="28"/>
      <c r="T142" s="430"/>
    </row>
    <row r="143" spans="1:20" s="216" customFormat="1" ht="115.5" customHeight="1" x14ac:dyDescent="0.25">
      <c r="A143" s="103"/>
      <c r="B143" s="504" t="s">
        <v>277</v>
      </c>
      <c r="C143" s="124"/>
      <c r="D143" s="121">
        <f t="shared" ref="D143" si="152">F143+H143+J143+L143</f>
        <v>51</v>
      </c>
      <c r="E143" s="121">
        <f t="shared" ref="E143" si="153">G143+I143+K143+M143</f>
        <v>51</v>
      </c>
      <c r="F143" s="121">
        <v>50</v>
      </c>
      <c r="G143" s="121">
        <v>50</v>
      </c>
      <c r="H143" s="121">
        <v>1</v>
      </c>
      <c r="I143" s="121">
        <v>1</v>
      </c>
      <c r="J143" s="121"/>
      <c r="K143" s="121"/>
      <c r="L143" s="121"/>
      <c r="M143" s="121"/>
      <c r="N143" s="129"/>
      <c r="O143" s="87"/>
      <c r="P143" s="88"/>
      <c r="Q143" s="488"/>
      <c r="R143" s="488"/>
      <c r="S143" s="49"/>
      <c r="T143" s="355"/>
    </row>
    <row r="144" spans="1:20" s="133" customFormat="1" ht="154.5" customHeight="1" x14ac:dyDescent="0.25">
      <c r="A144" s="114"/>
      <c r="B144" s="90" t="s">
        <v>319</v>
      </c>
      <c r="C144" s="13"/>
      <c r="D144" s="121">
        <f t="shared" ref="D144" si="154">F144+H144+J144+L144</f>
        <v>100</v>
      </c>
      <c r="E144" s="121">
        <f t="shared" ref="E144" si="155">G144+I144+K144+M144</f>
        <v>100</v>
      </c>
      <c r="F144" s="74"/>
      <c r="G144" s="74"/>
      <c r="H144" s="74">
        <v>100</v>
      </c>
      <c r="I144" s="74">
        <v>100</v>
      </c>
      <c r="J144" s="74"/>
      <c r="K144" s="74"/>
      <c r="L144" s="57"/>
      <c r="M144" s="57"/>
      <c r="N144" s="47"/>
      <c r="O144" s="87"/>
      <c r="P144" s="429"/>
      <c r="Q144" s="12"/>
      <c r="R144" s="12"/>
      <c r="S144" s="10"/>
      <c r="T144" s="430"/>
    </row>
    <row r="145" spans="1:19" ht="82.5" customHeight="1" x14ac:dyDescent="0.25">
      <c r="A145" s="103"/>
      <c r="B145" s="91" t="s">
        <v>189</v>
      </c>
      <c r="C145" s="92"/>
      <c r="D145" s="166">
        <f t="shared" si="145"/>
        <v>1280.1000000000001</v>
      </c>
      <c r="E145" s="166">
        <f t="shared" si="146"/>
        <v>1280.1000000000001</v>
      </c>
      <c r="F145" s="166">
        <f t="shared" ref="F145:M145" si="156">F146</f>
        <v>0</v>
      </c>
      <c r="G145" s="166">
        <f t="shared" si="156"/>
        <v>0</v>
      </c>
      <c r="H145" s="166">
        <f t="shared" si="156"/>
        <v>0</v>
      </c>
      <c r="I145" s="166">
        <f t="shared" si="156"/>
        <v>0</v>
      </c>
      <c r="J145" s="166">
        <f t="shared" si="156"/>
        <v>1280.1000000000001</v>
      </c>
      <c r="K145" s="166">
        <f t="shared" si="156"/>
        <v>1280.1000000000001</v>
      </c>
      <c r="L145" s="166">
        <f t="shared" si="156"/>
        <v>0</v>
      </c>
      <c r="M145" s="166">
        <f t="shared" si="156"/>
        <v>0</v>
      </c>
      <c r="N145" s="194">
        <v>100</v>
      </c>
      <c r="O145" s="217">
        <f t="shared" si="113"/>
        <v>100</v>
      </c>
      <c r="P145" s="92" t="s">
        <v>19</v>
      </c>
      <c r="Q145" s="202">
        <v>100</v>
      </c>
      <c r="R145" s="202">
        <v>100</v>
      </c>
      <c r="S145" s="202">
        <f>R145/Q145*100</f>
        <v>100</v>
      </c>
    </row>
    <row r="146" spans="1:19" ht="58.5" customHeight="1" x14ac:dyDescent="0.25">
      <c r="A146" s="105"/>
      <c r="B146" s="177" t="s">
        <v>190</v>
      </c>
      <c r="C146" s="60"/>
      <c r="D146" s="178">
        <f t="shared" si="145"/>
        <v>1280.1000000000001</v>
      </c>
      <c r="E146" s="178">
        <f t="shared" si="146"/>
        <v>1280.1000000000001</v>
      </c>
      <c r="F146" s="385">
        <f t="shared" ref="F146:M146" si="157">F147+F149</f>
        <v>0</v>
      </c>
      <c r="G146" s="385">
        <f t="shared" si="157"/>
        <v>0</v>
      </c>
      <c r="H146" s="385">
        <f t="shared" si="157"/>
        <v>0</v>
      </c>
      <c r="I146" s="385">
        <f t="shared" si="157"/>
        <v>0</v>
      </c>
      <c r="J146" s="178">
        <f>SUM(J147:J149)</f>
        <v>1280.1000000000001</v>
      </c>
      <c r="K146" s="486">
        <f>SUM(K147:K149)</f>
        <v>1280.1000000000001</v>
      </c>
      <c r="L146" s="385">
        <f t="shared" si="157"/>
        <v>0</v>
      </c>
      <c r="M146" s="385">
        <f t="shared" si="157"/>
        <v>0</v>
      </c>
      <c r="N146" s="180">
        <v>100</v>
      </c>
      <c r="O146" s="58">
        <f t="shared" si="113"/>
        <v>100</v>
      </c>
      <c r="P146" s="197"/>
      <c r="Q146" s="122"/>
      <c r="R146" s="122"/>
      <c r="S146" s="122"/>
    </row>
    <row r="147" spans="1:19" ht="223.5" customHeight="1" x14ac:dyDescent="0.25">
      <c r="A147" s="105"/>
      <c r="B147" s="90" t="s">
        <v>88</v>
      </c>
      <c r="C147" s="52"/>
      <c r="D147" s="121">
        <f t="shared" si="145"/>
        <v>1253.7</v>
      </c>
      <c r="E147" s="121">
        <f t="shared" si="146"/>
        <v>1253.7</v>
      </c>
      <c r="F147" s="57"/>
      <c r="G147" s="57"/>
      <c r="H147" s="57"/>
      <c r="I147" s="57"/>
      <c r="J147" s="57">
        <v>1253.7</v>
      </c>
      <c r="K147" s="57">
        <v>1253.7</v>
      </c>
      <c r="L147" s="57"/>
      <c r="M147" s="57"/>
      <c r="N147" s="47">
        <v>100</v>
      </c>
      <c r="O147" s="87">
        <f t="shared" si="113"/>
        <v>100</v>
      </c>
      <c r="P147" s="124"/>
      <c r="Q147" s="189"/>
      <c r="R147" s="189"/>
      <c r="S147" s="18"/>
    </row>
    <row r="148" spans="1:19" ht="161.25" customHeight="1" x14ac:dyDescent="0.25">
      <c r="A148" s="235"/>
      <c r="B148" s="90" t="s">
        <v>89</v>
      </c>
      <c r="C148" s="52"/>
      <c r="D148" s="121">
        <f t="shared" ref="D148" si="158">F148+H148+J148+L148</f>
        <v>25.4</v>
      </c>
      <c r="E148" s="121">
        <f t="shared" ref="E148" si="159">G148+I148+K148+M148</f>
        <v>25.4</v>
      </c>
      <c r="F148" s="57"/>
      <c r="G148" s="57"/>
      <c r="H148" s="57"/>
      <c r="I148" s="57"/>
      <c r="J148" s="57">
        <v>25.4</v>
      </c>
      <c r="K148" s="57">
        <v>25.4</v>
      </c>
      <c r="L148" s="57"/>
      <c r="M148" s="57"/>
      <c r="N148" s="47">
        <v>100</v>
      </c>
      <c r="O148" s="87">
        <f t="shared" ref="O148" si="160">E148/D148*100</f>
        <v>100</v>
      </c>
      <c r="P148" s="124"/>
      <c r="Q148" s="189"/>
      <c r="R148" s="189"/>
      <c r="S148" s="488"/>
    </row>
    <row r="149" spans="1:19" ht="131.25" customHeight="1" x14ac:dyDescent="0.25">
      <c r="A149" s="235"/>
      <c r="B149" s="90" t="s">
        <v>320</v>
      </c>
      <c r="C149" s="52"/>
      <c r="D149" s="121">
        <f t="shared" si="145"/>
        <v>1</v>
      </c>
      <c r="E149" s="121">
        <f t="shared" si="146"/>
        <v>1</v>
      </c>
      <c r="F149" s="57"/>
      <c r="G149" s="57"/>
      <c r="H149" s="57"/>
      <c r="I149" s="57"/>
      <c r="J149" s="57">
        <v>1</v>
      </c>
      <c r="K149" s="57">
        <v>1</v>
      </c>
      <c r="L149" s="57"/>
      <c r="M149" s="57"/>
      <c r="N149" s="47">
        <v>100</v>
      </c>
      <c r="O149" s="87">
        <f t="shared" si="113"/>
        <v>100</v>
      </c>
      <c r="P149" s="124"/>
      <c r="Q149" s="189"/>
      <c r="R149" s="189"/>
      <c r="S149" s="18"/>
    </row>
    <row r="150" spans="1:19" ht="105.75" customHeight="1" x14ac:dyDescent="0.25">
      <c r="A150" s="103"/>
      <c r="B150" s="91" t="s">
        <v>231</v>
      </c>
      <c r="C150" s="210"/>
      <c r="D150" s="166">
        <f t="shared" ref="D150" si="161">F150+H150+J150+L150</f>
        <v>40327.4</v>
      </c>
      <c r="E150" s="166">
        <f t="shared" ref="E150" si="162">G150+I150+K150+M150</f>
        <v>40327.4</v>
      </c>
      <c r="F150" s="380">
        <f t="shared" ref="F150:M150" si="163">F151</f>
        <v>0</v>
      </c>
      <c r="G150" s="380">
        <f t="shared" si="163"/>
        <v>0</v>
      </c>
      <c r="H150" s="380">
        <f t="shared" si="163"/>
        <v>38792.5</v>
      </c>
      <c r="I150" s="380">
        <f t="shared" si="163"/>
        <v>38792.5</v>
      </c>
      <c r="J150" s="380">
        <f t="shared" si="163"/>
        <v>1534.9</v>
      </c>
      <c r="K150" s="380">
        <f t="shared" si="163"/>
        <v>1534.9</v>
      </c>
      <c r="L150" s="380">
        <f t="shared" si="163"/>
        <v>0</v>
      </c>
      <c r="M150" s="380">
        <f t="shared" si="163"/>
        <v>0</v>
      </c>
      <c r="N150" s="383">
        <v>100</v>
      </c>
      <c r="O150" s="217">
        <f t="shared" si="113"/>
        <v>100</v>
      </c>
      <c r="P150" s="92" t="s">
        <v>357</v>
      </c>
      <c r="Q150" s="202">
        <v>100</v>
      </c>
      <c r="R150" s="202">
        <v>100</v>
      </c>
      <c r="S150" s="202">
        <f t="shared" ref="S150" si="164">R150/Q150*100</f>
        <v>100</v>
      </c>
    </row>
    <row r="151" spans="1:19" ht="57.75" customHeight="1" x14ac:dyDescent="0.25">
      <c r="A151" s="141"/>
      <c r="B151" s="177" t="s">
        <v>232</v>
      </c>
      <c r="C151" s="60"/>
      <c r="D151" s="178">
        <f t="shared" si="145"/>
        <v>40327.4</v>
      </c>
      <c r="E151" s="178">
        <f t="shared" si="146"/>
        <v>40327.4</v>
      </c>
      <c r="F151" s="385">
        <f t="shared" ref="F151:M151" si="165">F152+F153</f>
        <v>0</v>
      </c>
      <c r="G151" s="385">
        <f t="shared" si="165"/>
        <v>0</v>
      </c>
      <c r="H151" s="441">
        <f>H152+H153+H154</f>
        <v>38792.5</v>
      </c>
      <c r="I151" s="441">
        <f>I152+I153+I154</f>
        <v>38792.5</v>
      </c>
      <c r="J151" s="385">
        <f>J152+J153+J154</f>
        <v>1534.9</v>
      </c>
      <c r="K151" s="441">
        <f>K152+K153+K154</f>
        <v>1534.9</v>
      </c>
      <c r="L151" s="385">
        <f t="shared" si="165"/>
        <v>0</v>
      </c>
      <c r="M151" s="385">
        <f t="shared" si="165"/>
        <v>0</v>
      </c>
      <c r="N151" s="384">
        <v>100</v>
      </c>
      <c r="O151" s="58">
        <f t="shared" si="113"/>
        <v>100</v>
      </c>
      <c r="P151" s="197" t="s">
        <v>358</v>
      </c>
      <c r="Q151" s="122">
        <v>100</v>
      </c>
      <c r="R151" s="122">
        <v>100</v>
      </c>
      <c r="S151" s="122">
        <v>100</v>
      </c>
    </row>
    <row r="152" spans="1:19" ht="145.5" customHeight="1" x14ac:dyDescent="0.25">
      <c r="A152" s="141"/>
      <c r="B152" s="90" t="s">
        <v>230</v>
      </c>
      <c r="C152" s="52"/>
      <c r="D152" s="121">
        <f t="shared" si="145"/>
        <v>655.5</v>
      </c>
      <c r="E152" s="121">
        <f t="shared" si="146"/>
        <v>655.5</v>
      </c>
      <c r="F152" s="57"/>
      <c r="G152" s="57"/>
      <c r="H152" s="57"/>
      <c r="I152" s="57"/>
      <c r="J152" s="57">
        <v>655.5</v>
      </c>
      <c r="K152" s="57">
        <v>655.5</v>
      </c>
      <c r="L152" s="57"/>
      <c r="M152" s="57"/>
      <c r="N152" s="428">
        <v>100</v>
      </c>
      <c r="O152" s="238">
        <f t="shared" si="113"/>
        <v>100</v>
      </c>
      <c r="P152" s="144"/>
      <c r="Q152" s="189"/>
      <c r="R152" s="189"/>
      <c r="S152" s="18"/>
    </row>
    <row r="153" spans="1:19" ht="119.25" customHeight="1" x14ac:dyDescent="0.25">
      <c r="A153" s="141"/>
      <c r="B153" s="90" t="s">
        <v>278</v>
      </c>
      <c r="C153" s="52"/>
      <c r="D153" s="121">
        <f t="shared" si="145"/>
        <v>2</v>
      </c>
      <c r="E153" s="121">
        <f t="shared" si="146"/>
        <v>2</v>
      </c>
      <c r="F153" s="57"/>
      <c r="G153" s="57"/>
      <c r="H153" s="57"/>
      <c r="I153" s="57"/>
      <c r="J153" s="57">
        <v>2</v>
      </c>
      <c r="K153" s="57">
        <v>2</v>
      </c>
      <c r="L153" s="57"/>
      <c r="M153" s="57"/>
      <c r="N153" s="428">
        <v>100</v>
      </c>
      <c r="O153" s="238">
        <f t="shared" si="113"/>
        <v>100</v>
      </c>
      <c r="P153" s="144"/>
      <c r="Q153" s="189"/>
      <c r="R153" s="189"/>
      <c r="S153" s="18"/>
    </row>
    <row r="154" spans="1:19" ht="169.5" customHeight="1" x14ac:dyDescent="0.25">
      <c r="A154" s="136"/>
      <c r="B154" s="88" t="s">
        <v>279</v>
      </c>
      <c r="C154" s="218"/>
      <c r="D154" s="121">
        <f t="shared" ref="D154" si="166">F154+H154+J154+L154</f>
        <v>39669.9</v>
      </c>
      <c r="E154" s="121">
        <f t="shared" ref="E154" si="167">G154+I154+K154+M154</f>
        <v>39669.9</v>
      </c>
      <c r="F154" s="143"/>
      <c r="G154" s="143"/>
      <c r="H154" s="143">
        <v>38792.5</v>
      </c>
      <c r="I154" s="162">
        <v>38792.5</v>
      </c>
      <c r="J154" s="143">
        <v>877.4</v>
      </c>
      <c r="K154" s="162">
        <v>877.4</v>
      </c>
      <c r="L154" s="143"/>
      <c r="M154" s="143"/>
      <c r="N154" s="47"/>
      <c r="O154" s="140"/>
      <c r="P154" s="515"/>
      <c r="Q154" s="519"/>
      <c r="R154" s="519"/>
      <c r="S154" s="508"/>
    </row>
    <row r="155" spans="1:19" ht="38.25" customHeight="1" x14ac:dyDescent="0.25">
      <c r="A155" s="544" t="s">
        <v>191</v>
      </c>
      <c r="B155" s="537" t="s">
        <v>20</v>
      </c>
      <c r="C155" s="173" t="s">
        <v>219</v>
      </c>
      <c r="D155" s="284">
        <f t="shared" ref="D155" si="168">F155+H155+J155+L155</f>
        <v>8957.8000000000011</v>
      </c>
      <c r="E155" s="209">
        <f t="shared" ref="E155" si="169">G155+I155+K155</f>
        <v>8932.8000000000011</v>
      </c>
      <c r="F155" s="220">
        <f t="shared" ref="F155:L155" si="170">F158</f>
        <v>0</v>
      </c>
      <c r="G155" s="220">
        <f t="shared" si="170"/>
        <v>0</v>
      </c>
      <c r="H155" s="220">
        <f t="shared" si="170"/>
        <v>683.7</v>
      </c>
      <c r="I155" s="220">
        <f t="shared" si="170"/>
        <v>683.7</v>
      </c>
      <c r="J155" s="220">
        <f t="shared" si="170"/>
        <v>8274.1</v>
      </c>
      <c r="K155" s="220">
        <f t="shared" si="170"/>
        <v>8249.1</v>
      </c>
      <c r="L155" s="220">
        <f t="shared" si="170"/>
        <v>0</v>
      </c>
      <c r="M155" s="220">
        <f t="shared" ref="M155" si="171">M158</f>
        <v>0</v>
      </c>
      <c r="N155" s="222">
        <v>100</v>
      </c>
      <c r="O155" s="553">
        <f>E155/D155*100</f>
        <v>99.720913617182788</v>
      </c>
      <c r="P155" s="517"/>
      <c r="Q155" s="520"/>
      <c r="R155" s="520"/>
      <c r="S155" s="510"/>
    </row>
    <row r="156" spans="1:19" ht="21" customHeight="1" x14ac:dyDescent="0.25">
      <c r="A156" s="545"/>
      <c r="B156" s="538"/>
      <c r="C156" s="174"/>
      <c r="D156" s="254"/>
      <c r="E156" s="237"/>
      <c r="F156" s="237"/>
      <c r="G156" s="237"/>
      <c r="H156" s="237"/>
      <c r="I156" s="237"/>
      <c r="J156" s="237"/>
      <c r="K156" s="237"/>
      <c r="L156" s="237"/>
      <c r="M156" s="237"/>
      <c r="N156" s="239"/>
      <c r="O156" s="553"/>
      <c r="P156" s="518"/>
      <c r="Q156" s="521"/>
      <c r="R156" s="521"/>
      <c r="S156" s="511"/>
    </row>
    <row r="157" spans="1:19" hidden="1" x14ac:dyDescent="0.25">
      <c r="A157" s="546"/>
      <c r="B157" s="539"/>
      <c r="C157" s="175"/>
      <c r="D157" s="254"/>
      <c r="E157" s="237"/>
      <c r="F157" s="221"/>
      <c r="G157" s="221"/>
      <c r="H157" s="221"/>
      <c r="I157" s="221"/>
      <c r="J157" s="221"/>
      <c r="K157" s="221"/>
      <c r="L157" s="221"/>
      <c r="M157" s="221"/>
      <c r="N157" s="223"/>
      <c r="O157" s="553"/>
      <c r="P157" s="518"/>
      <c r="Q157" s="521"/>
      <c r="R157" s="521"/>
      <c r="S157" s="511"/>
    </row>
    <row r="158" spans="1:19" ht="38.25" x14ac:dyDescent="0.25">
      <c r="A158" s="547"/>
      <c r="B158" s="561" t="s">
        <v>120</v>
      </c>
      <c r="C158" s="612"/>
      <c r="D158" s="246">
        <f t="shared" ref="D158" si="172">F158+H158+J158+L158</f>
        <v>8957.8000000000011</v>
      </c>
      <c r="E158" s="566">
        <f t="shared" ref="E158" si="173">G158+I158+K158</f>
        <v>8932.8000000000011</v>
      </c>
      <c r="F158" s="560">
        <f t="shared" ref="F158:K158" si="174">F161+F170+F174</f>
        <v>0</v>
      </c>
      <c r="G158" s="560">
        <f t="shared" si="174"/>
        <v>0</v>
      </c>
      <c r="H158" s="560">
        <f>H161+H170</f>
        <v>683.7</v>
      </c>
      <c r="I158" s="560">
        <f t="shared" si="174"/>
        <v>683.7</v>
      </c>
      <c r="J158" s="560">
        <f t="shared" si="174"/>
        <v>8274.1</v>
      </c>
      <c r="K158" s="560">
        <f t="shared" si="174"/>
        <v>8249.1</v>
      </c>
      <c r="L158" s="560">
        <f t="shared" ref="L158:M158" si="175">L161+L170</f>
        <v>0</v>
      </c>
      <c r="M158" s="560">
        <f t="shared" si="175"/>
        <v>0</v>
      </c>
      <c r="N158" s="611">
        <v>100</v>
      </c>
      <c r="O158" s="565">
        <f>E158/D158*100</f>
        <v>99.720913617182788</v>
      </c>
      <c r="P158" s="516" t="s">
        <v>21</v>
      </c>
      <c r="Q158" s="106">
        <v>76</v>
      </c>
      <c r="R158" s="106">
        <v>76</v>
      </c>
      <c r="S158" s="522">
        <f t="shared" ref="S158:S160" si="176">R158/Q158*100</f>
        <v>100</v>
      </c>
    </row>
    <row r="159" spans="1:19" ht="69" customHeight="1" x14ac:dyDescent="0.25">
      <c r="A159" s="548"/>
      <c r="B159" s="561"/>
      <c r="C159" s="612"/>
      <c r="D159" s="247"/>
      <c r="E159" s="567"/>
      <c r="F159" s="560"/>
      <c r="G159" s="560"/>
      <c r="H159" s="560"/>
      <c r="I159" s="560"/>
      <c r="J159" s="560"/>
      <c r="K159" s="560"/>
      <c r="L159" s="560"/>
      <c r="M159" s="560"/>
      <c r="N159" s="611"/>
      <c r="O159" s="565"/>
      <c r="P159" s="92" t="s">
        <v>359</v>
      </c>
      <c r="Q159" s="69">
        <v>56.8</v>
      </c>
      <c r="R159" s="69">
        <v>56.8</v>
      </c>
      <c r="S159" s="71">
        <f t="shared" si="176"/>
        <v>100</v>
      </c>
    </row>
    <row r="160" spans="1:19" ht="66.75" customHeight="1" x14ac:dyDescent="0.25">
      <c r="A160" s="549"/>
      <c r="B160" s="561"/>
      <c r="C160" s="612"/>
      <c r="D160" s="247"/>
      <c r="E160" s="568"/>
      <c r="F160" s="560"/>
      <c r="G160" s="560"/>
      <c r="H160" s="560"/>
      <c r="I160" s="560"/>
      <c r="J160" s="560"/>
      <c r="K160" s="560"/>
      <c r="L160" s="560"/>
      <c r="M160" s="560"/>
      <c r="N160" s="611"/>
      <c r="O160" s="565"/>
      <c r="P160" s="94" t="s">
        <v>42</v>
      </c>
      <c r="Q160" s="524">
        <v>49</v>
      </c>
      <c r="R160" s="524">
        <v>49</v>
      </c>
      <c r="S160" s="96">
        <f t="shared" si="176"/>
        <v>100</v>
      </c>
    </row>
    <row r="161" spans="1:19" x14ac:dyDescent="0.25">
      <c r="A161" s="550"/>
      <c r="B161" s="562" t="s">
        <v>121</v>
      </c>
      <c r="C161" s="563"/>
      <c r="D161" s="252">
        <f t="shared" ref="D161" si="177">F161+H161+J161+L161</f>
        <v>8622.2000000000007</v>
      </c>
      <c r="E161" s="160">
        <f t="shared" ref="E161" si="178">G161+I161+K161</f>
        <v>8597.2000000000007</v>
      </c>
      <c r="F161" s="613">
        <f t="shared" ref="F161:M161" si="179">SUM(F164:F169)</f>
        <v>0</v>
      </c>
      <c r="G161" s="613">
        <f t="shared" si="179"/>
        <v>0</v>
      </c>
      <c r="H161" s="613">
        <f t="shared" si="179"/>
        <v>683.7</v>
      </c>
      <c r="I161" s="613">
        <f t="shared" si="179"/>
        <v>683.7</v>
      </c>
      <c r="J161" s="613">
        <f t="shared" si="179"/>
        <v>7938.5</v>
      </c>
      <c r="K161" s="613">
        <f t="shared" si="179"/>
        <v>7913.5</v>
      </c>
      <c r="L161" s="613">
        <f t="shared" si="179"/>
        <v>0</v>
      </c>
      <c r="M161" s="613">
        <f t="shared" si="179"/>
        <v>0</v>
      </c>
      <c r="N161" s="572">
        <v>100</v>
      </c>
      <c r="O161" s="564">
        <f>E161/D161*100</f>
        <v>99.710050799100003</v>
      </c>
      <c r="P161" s="458"/>
      <c r="Q161" s="525"/>
      <c r="R161" s="525"/>
      <c r="S161" s="527"/>
    </row>
    <row r="162" spans="1:19" ht="43.5" customHeight="1" x14ac:dyDescent="0.25">
      <c r="A162" s="551"/>
      <c r="B162" s="562"/>
      <c r="C162" s="563"/>
      <c r="D162" s="250"/>
      <c r="E162" s="244"/>
      <c r="F162" s="613"/>
      <c r="G162" s="613"/>
      <c r="H162" s="613"/>
      <c r="I162" s="613"/>
      <c r="J162" s="613"/>
      <c r="K162" s="613"/>
      <c r="L162" s="613"/>
      <c r="M162" s="613"/>
      <c r="N162" s="572"/>
      <c r="O162" s="564"/>
      <c r="P162" s="523"/>
      <c r="Q162" s="526"/>
      <c r="R162" s="526"/>
      <c r="S162" s="528"/>
    </row>
    <row r="163" spans="1:19" ht="72" hidden="1" customHeight="1" x14ac:dyDescent="0.25">
      <c r="A163" s="552"/>
      <c r="B163" s="562"/>
      <c r="C163" s="563"/>
      <c r="D163" s="251"/>
      <c r="E163" s="231"/>
      <c r="F163" s="613"/>
      <c r="G163" s="613"/>
      <c r="H163" s="613"/>
      <c r="I163" s="613"/>
      <c r="J163" s="613"/>
      <c r="K163" s="613"/>
      <c r="L163" s="613"/>
      <c r="M163" s="613"/>
      <c r="N163" s="572"/>
      <c r="O163" s="564"/>
      <c r="P163" s="523"/>
      <c r="Q163" s="526"/>
      <c r="R163" s="526"/>
      <c r="S163" s="528"/>
    </row>
    <row r="164" spans="1:19" ht="249.75" customHeight="1" x14ac:dyDescent="0.25">
      <c r="A164" s="110"/>
      <c r="B164" s="467" t="s">
        <v>100</v>
      </c>
      <c r="C164" s="52"/>
      <c r="D164" s="121">
        <f>F164+H164+J164+L164</f>
        <v>4000.1</v>
      </c>
      <c r="E164" s="57">
        <f t="shared" ref="E164:E165" si="180">G164+I164+K164</f>
        <v>4000.1</v>
      </c>
      <c r="F164" s="57"/>
      <c r="G164" s="57"/>
      <c r="H164" s="57"/>
      <c r="I164" s="57"/>
      <c r="J164" s="57">
        <v>4000.1</v>
      </c>
      <c r="K164" s="57">
        <v>4000.1</v>
      </c>
      <c r="L164" s="8"/>
      <c r="M164" s="8"/>
      <c r="N164" s="8">
        <v>100</v>
      </c>
      <c r="O164" s="142">
        <f t="shared" ref="O164:O177" si="181">E164/D164*100</f>
        <v>100</v>
      </c>
      <c r="P164" s="423"/>
      <c r="Q164" s="509"/>
      <c r="R164" s="509"/>
      <c r="S164" s="512"/>
    </row>
    <row r="165" spans="1:19" s="133" customFormat="1" ht="189" customHeight="1" x14ac:dyDescent="0.25">
      <c r="A165" s="245"/>
      <c r="B165" s="167" t="s">
        <v>101</v>
      </c>
      <c r="C165" s="423"/>
      <c r="D165" s="157">
        <f t="shared" ref="D165" si="182">F165+H165+J165+L165</f>
        <v>2438.6</v>
      </c>
      <c r="E165" s="157">
        <f t="shared" si="180"/>
        <v>2413.6</v>
      </c>
      <c r="F165" s="248"/>
      <c r="G165" s="248"/>
      <c r="H165" s="248">
        <v>140</v>
      </c>
      <c r="I165" s="248">
        <v>140</v>
      </c>
      <c r="J165" s="248">
        <v>2298.6</v>
      </c>
      <c r="K165" s="248">
        <v>2273.6</v>
      </c>
      <c r="L165" s="248">
        <v>0</v>
      </c>
      <c r="M165" s="248">
        <v>0</v>
      </c>
      <c r="N165" s="129">
        <v>100</v>
      </c>
      <c r="O165" s="187">
        <f t="shared" si="181"/>
        <v>98.974821618961698</v>
      </c>
      <c r="P165" s="124"/>
      <c r="Q165" s="18"/>
      <c r="R165" s="18"/>
      <c r="S165" s="49"/>
    </row>
    <row r="166" spans="1:19" s="133" customFormat="1" ht="156.75" customHeight="1" x14ac:dyDescent="0.25">
      <c r="A166" s="130"/>
      <c r="B166" s="110" t="s">
        <v>102</v>
      </c>
      <c r="C166" s="124"/>
      <c r="D166" s="121">
        <f t="shared" ref="D166" si="183">F166+H166+J166+L166</f>
        <v>1634.3</v>
      </c>
      <c r="E166" s="121">
        <f t="shared" ref="E166" si="184">G166+I166+K166</f>
        <v>1634.3</v>
      </c>
      <c r="F166" s="248"/>
      <c r="G166" s="248"/>
      <c r="H166" s="248"/>
      <c r="I166" s="248"/>
      <c r="J166" s="248">
        <v>1634.3</v>
      </c>
      <c r="K166" s="248">
        <v>1634.3</v>
      </c>
      <c r="L166" s="248"/>
      <c r="M166" s="248"/>
      <c r="N166" s="129">
        <v>100</v>
      </c>
      <c r="O166" s="187">
        <f t="shared" si="181"/>
        <v>100</v>
      </c>
      <c r="P166" s="124"/>
      <c r="Q166" s="18"/>
      <c r="R166" s="18"/>
      <c r="S166" s="49"/>
    </row>
    <row r="167" spans="1:19" s="133" customFormat="1" ht="184.5" customHeight="1" x14ac:dyDescent="0.25">
      <c r="A167" s="113"/>
      <c r="B167" s="110" t="s">
        <v>192</v>
      </c>
      <c r="C167" s="124"/>
      <c r="D167" s="121">
        <f t="shared" ref="D167:D174" si="185">F167+H167+J167+L167</f>
        <v>405.2</v>
      </c>
      <c r="E167" s="121">
        <f t="shared" ref="E167:E174" si="186">G167+I167+K167</f>
        <v>405.2</v>
      </c>
      <c r="F167" s="248"/>
      <c r="G167" s="248"/>
      <c r="H167" s="248">
        <v>401</v>
      </c>
      <c r="I167" s="248">
        <v>401</v>
      </c>
      <c r="J167" s="248">
        <v>4.2</v>
      </c>
      <c r="K167" s="248">
        <v>4.2</v>
      </c>
      <c r="L167" s="248"/>
      <c r="M167" s="248"/>
      <c r="N167" s="129">
        <v>100</v>
      </c>
      <c r="O167" s="187">
        <f t="shared" si="181"/>
        <v>100</v>
      </c>
      <c r="P167" s="124"/>
      <c r="Q167" s="18"/>
      <c r="R167" s="18"/>
      <c r="S167" s="49"/>
    </row>
    <row r="168" spans="1:19" s="133" customFormat="1" ht="184.5" customHeight="1" x14ac:dyDescent="0.25">
      <c r="A168" s="113"/>
      <c r="B168" s="110" t="s">
        <v>280</v>
      </c>
      <c r="C168" s="124"/>
      <c r="D168" s="121">
        <f t="shared" ref="D168" si="187">F168+H168+J168+L168</f>
        <v>144</v>
      </c>
      <c r="E168" s="121">
        <f t="shared" ref="E168" si="188">G168+I168+K168</f>
        <v>144</v>
      </c>
      <c r="F168" s="460"/>
      <c r="G168" s="460"/>
      <c r="H168" s="460">
        <v>142.69999999999999</v>
      </c>
      <c r="I168" s="460">
        <v>142.69999999999999</v>
      </c>
      <c r="J168" s="460">
        <v>1.3</v>
      </c>
      <c r="K168" s="460">
        <v>1.3</v>
      </c>
      <c r="L168" s="460"/>
      <c r="M168" s="460"/>
      <c r="N168" s="461"/>
      <c r="O168" s="449"/>
      <c r="P168" s="124"/>
      <c r="Q168" s="450"/>
      <c r="R168" s="450"/>
      <c r="S168" s="49"/>
    </row>
    <row r="169" spans="1:19" s="133" customFormat="1" ht="184.5" hidden="1" customHeight="1" x14ac:dyDescent="0.25">
      <c r="A169" s="113"/>
      <c r="B169" s="110" t="s">
        <v>281</v>
      </c>
      <c r="C169" s="124"/>
      <c r="D169" s="121"/>
      <c r="E169" s="121"/>
      <c r="F169" s="460"/>
      <c r="G169" s="460"/>
      <c r="H169" s="460"/>
      <c r="I169" s="460"/>
      <c r="J169" s="460"/>
      <c r="K169" s="460"/>
      <c r="L169" s="460"/>
      <c r="M169" s="460"/>
      <c r="N169" s="461"/>
      <c r="O169" s="449"/>
      <c r="P169" s="124"/>
      <c r="Q169" s="450"/>
      <c r="R169" s="450"/>
      <c r="S169" s="49"/>
    </row>
    <row r="170" spans="1:19" ht="43.5" customHeight="1" x14ac:dyDescent="0.25">
      <c r="A170" s="110"/>
      <c r="B170" s="132" t="s">
        <v>193</v>
      </c>
      <c r="C170" s="122"/>
      <c r="D170" s="178">
        <f t="shared" si="185"/>
        <v>335.59999999999997</v>
      </c>
      <c r="E170" s="178">
        <f t="shared" si="186"/>
        <v>335.59999999999997</v>
      </c>
      <c r="F170" s="161">
        <f t="shared" ref="F170:M170" si="189">F172</f>
        <v>0</v>
      </c>
      <c r="G170" s="161">
        <f t="shared" si="189"/>
        <v>0</v>
      </c>
      <c r="H170" s="161">
        <f t="shared" si="189"/>
        <v>0</v>
      </c>
      <c r="I170" s="161">
        <f t="shared" si="189"/>
        <v>0</v>
      </c>
      <c r="J170" s="161">
        <f>+J171+J172+J173</f>
        <v>335.59999999999997</v>
      </c>
      <c r="K170" s="161">
        <f>+K171+K172+K173</f>
        <v>335.59999999999997</v>
      </c>
      <c r="L170" s="161">
        <f t="shared" si="189"/>
        <v>0</v>
      </c>
      <c r="M170" s="161">
        <f t="shared" si="189"/>
        <v>0</v>
      </c>
      <c r="N170" s="212">
        <v>100</v>
      </c>
      <c r="O170" s="181">
        <f t="shared" si="181"/>
        <v>100</v>
      </c>
      <c r="P170" s="197"/>
      <c r="Q170" s="196"/>
      <c r="R170" s="122"/>
      <c r="S170" s="28"/>
    </row>
    <row r="171" spans="1:19" s="216" customFormat="1" ht="232.5" customHeight="1" x14ac:dyDescent="0.25">
      <c r="A171" s="463"/>
      <c r="B171" s="464" t="s">
        <v>282</v>
      </c>
      <c r="C171" s="450"/>
      <c r="D171" s="121">
        <f t="shared" si="185"/>
        <v>2</v>
      </c>
      <c r="E171" s="121">
        <f t="shared" si="186"/>
        <v>2</v>
      </c>
      <c r="F171" s="157"/>
      <c r="G171" s="157"/>
      <c r="H171" s="157"/>
      <c r="I171" s="157"/>
      <c r="J171" s="157">
        <v>2</v>
      </c>
      <c r="K171" s="157">
        <v>2</v>
      </c>
      <c r="L171" s="157"/>
      <c r="M171" s="157"/>
      <c r="N171" s="461"/>
      <c r="O171" s="448"/>
      <c r="P171" s="124"/>
      <c r="Q171" s="115"/>
      <c r="R171" s="450"/>
      <c r="S171" s="49"/>
    </row>
    <row r="172" spans="1:19" ht="174.75" customHeight="1" x14ac:dyDescent="0.25">
      <c r="A172" s="245"/>
      <c r="B172" s="167" t="s">
        <v>103</v>
      </c>
      <c r="C172" s="52"/>
      <c r="D172" s="121">
        <f t="shared" si="185"/>
        <v>311.2</v>
      </c>
      <c r="E172" s="121">
        <f t="shared" si="186"/>
        <v>311.2</v>
      </c>
      <c r="F172" s="163"/>
      <c r="G172" s="163"/>
      <c r="H172" s="163"/>
      <c r="I172" s="163"/>
      <c r="J172" s="163">
        <v>311.2</v>
      </c>
      <c r="K172" s="163">
        <v>311.2</v>
      </c>
      <c r="L172" s="165"/>
      <c r="M172" s="165"/>
      <c r="N172" s="165">
        <v>100</v>
      </c>
      <c r="O172" s="402">
        <f t="shared" ref="O172" si="190">E172/D172*100</f>
        <v>100</v>
      </c>
      <c r="P172" s="52"/>
      <c r="Q172" s="130"/>
      <c r="R172" s="189"/>
      <c r="S172" s="10"/>
    </row>
    <row r="173" spans="1:19" ht="145.5" customHeight="1" x14ac:dyDescent="0.25">
      <c r="A173" s="245"/>
      <c r="B173" s="167" t="s">
        <v>321</v>
      </c>
      <c r="C173" s="465"/>
      <c r="D173" s="121">
        <f t="shared" ref="D173" si="191">F173+H173+J173+L173</f>
        <v>22.4</v>
      </c>
      <c r="E173" s="121">
        <f t="shared" ref="E173" si="192">G173+I173+K173</f>
        <v>22.4</v>
      </c>
      <c r="F173" s="163"/>
      <c r="G173" s="163"/>
      <c r="H173" s="163"/>
      <c r="I173" s="163"/>
      <c r="J173" s="163">
        <v>22.4</v>
      </c>
      <c r="K173" s="163">
        <v>22.4</v>
      </c>
      <c r="L173" s="165"/>
      <c r="M173" s="165"/>
      <c r="N173" s="165"/>
      <c r="O173" s="479"/>
      <c r="P173" s="466"/>
      <c r="Q173" s="130"/>
      <c r="R173" s="189"/>
      <c r="S173" s="10"/>
    </row>
    <row r="174" spans="1:19" ht="58.5" hidden="1" customHeight="1" x14ac:dyDescent="0.25">
      <c r="A174" s="468"/>
      <c r="B174" s="132" t="s">
        <v>283</v>
      </c>
      <c r="C174" s="469"/>
      <c r="D174" s="447">
        <f t="shared" si="185"/>
        <v>0</v>
      </c>
      <c r="E174" s="447">
        <f t="shared" si="186"/>
        <v>0</v>
      </c>
      <c r="F174" s="447">
        <f t="shared" ref="F174:K174" si="193">F175+F176</f>
        <v>0</v>
      </c>
      <c r="G174" s="447">
        <f t="shared" si="193"/>
        <v>0</v>
      </c>
      <c r="H174" s="447">
        <f t="shared" si="193"/>
        <v>0</v>
      </c>
      <c r="I174" s="447">
        <f t="shared" si="193"/>
        <v>0</v>
      </c>
      <c r="J174" s="447">
        <f t="shared" si="193"/>
        <v>0</v>
      </c>
      <c r="K174" s="447">
        <f t="shared" si="193"/>
        <v>0</v>
      </c>
      <c r="L174" s="446"/>
      <c r="M174" s="446"/>
      <c r="N174" s="212">
        <v>100</v>
      </c>
      <c r="O174" s="462" t="e">
        <f t="shared" ref="O174" si="194">E174/D174*100</f>
        <v>#DIV/0!</v>
      </c>
      <c r="P174" s="470"/>
      <c r="Q174" s="196"/>
      <c r="R174" s="122"/>
      <c r="S174" s="28"/>
    </row>
    <row r="175" spans="1:19" ht="33.75" hidden="1" customHeight="1" x14ac:dyDescent="0.25">
      <c r="A175" s="110"/>
      <c r="B175" s="467"/>
      <c r="C175" s="465"/>
      <c r="D175" s="121"/>
      <c r="E175" s="121"/>
      <c r="F175" s="57"/>
      <c r="G175" s="57"/>
      <c r="H175" s="57"/>
      <c r="I175" s="57"/>
      <c r="J175" s="57"/>
      <c r="K175" s="57"/>
      <c r="L175" s="47"/>
      <c r="M175" s="47"/>
      <c r="N175" s="47"/>
      <c r="O175" s="448"/>
      <c r="P175" s="466"/>
      <c r="Q175" s="130"/>
      <c r="R175" s="189"/>
      <c r="S175" s="10"/>
    </row>
    <row r="176" spans="1:19" ht="260.25" hidden="1" customHeight="1" x14ac:dyDescent="0.25">
      <c r="A176" s="110"/>
      <c r="B176" s="467"/>
      <c r="C176" s="465"/>
      <c r="D176" s="121"/>
      <c r="E176" s="121"/>
      <c r="F176" s="57"/>
      <c r="G176" s="57"/>
      <c r="H176" s="57"/>
      <c r="I176" s="57"/>
      <c r="J176" s="57"/>
      <c r="K176" s="57"/>
      <c r="L176" s="47"/>
      <c r="M176" s="47"/>
      <c r="N176" s="47"/>
      <c r="O176" s="448"/>
      <c r="P176" s="466"/>
      <c r="Q176" s="130"/>
      <c r="R176" s="189"/>
      <c r="S176" s="10"/>
    </row>
    <row r="177" spans="1:19" ht="63.75" customHeight="1" x14ac:dyDescent="0.25">
      <c r="A177" s="554" t="s">
        <v>194</v>
      </c>
      <c r="B177" s="537" t="s">
        <v>22</v>
      </c>
      <c r="C177" s="557" t="s">
        <v>219</v>
      </c>
      <c r="D177" s="220">
        <f t="shared" ref="D177:E177" si="195">F177+H177+J177</f>
        <v>1992.9</v>
      </c>
      <c r="E177" s="220">
        <f t="shared" si="195"/>
        <v>1992.9</v>
      </c>
      <c r="F177" s="220">
        <f t="shared" ref="F177:I177" si="196">F178</f>
        <v>0</v>
      </c>
      <c r="G177" s="220">
        <f t="shared" si="196"/>
        <v>0</v>
      </c>
      <c r="H177" s="220">
        <f t="shared" si="196"/>
        <v>0</v>
      </c>
      <c r="I177" s="220">
        <f t="shared" si="196"/>
        <v>0</v>
      </c>
      <c r="J177" s="473">
        <f>J183</f>
        <v>1992.9</v>
      </c>
      <c r="K177" s="473">
        <f>K183</f>
        <v>1992.9</v>
      </c>
      <c r="L177" s="473">
        <f>L183</f>
        <v>0</v>
      </c>
      <c r="M177" s="473">
        <f>M183</f>
        <v>0</v>
      </c>
      <c r="N177" s="540">
        <v>100</v>
      </c>
      <c r="O177" s="569">
        <f t="shared" si="181"/>
        <v>100</v>
      </c>
      <c r="P177" s="260" t="s">
        <v>23</v>
      </c>
      <c r="Q177" s="31">
        <v>31823</v>
      </c>
      <c r="R177" s="31">
        <v>31823</v>
      </c>
      <c r="S177" s="32">
        <f t="shared" ref="S177:S182" si="197">R177/Q177*100</f>
        <v>100</v>
      </c>
    </row>
    <row r="178" spans="1:19" ht="51.75" customHeight="1" x14ac:dyDescent="0.25">
      <c r="A178" s="555"/>
      <c r="B178" s="538"/>
      <c r="C178" s="558"/>
      <c r="D178" s="237"/>
      <c r="E178" s="237"/>
      <c r="F178" s="237"/>
      <c r="G178" s="237"/>
      <c r="H178" s="237"/>
      <c r="I178" s="237"/>
      <c r="J178" s="298"/>
      <c r="K178" s="298"/>
      <c r="L178" s="298"/>
      <c r="M178" s="298"/>
      <c r="N178" s="541"/>
      <c r="O178" s="570"/>
      <c r="P178" s="260" t="s">
        <v>24</v>
      </c>
      <c r="Q178" s="31">
        <v>224.1</v>
      </c>
      <c r="R178" s="31">
        <v>225.4</v>
      </c>
      <c r="S178" s="32">
        <f t="shared" si="197"/>
        <v>100.58009817045964</v>
      </c>
    </row>
    <row r="179" spans="1:19" ht="84.75" hidden="1" customHeight="1" x14ac:dyDescent="0.25">
      <c r="A179" s="555"/>
      <c r="B179" s="538"/>
      <c r="C179" s="558"/>
      <c r="D179" s="237"/>
      <c r="E179" s="237"/>
      <c r="F179" s="237"/>
      <c r="G179" s="237"/>
      <c r="H179" s="237"/>
      <c r="I179" s="237"/>
      <c r="J179" s="298"/>
      <c r="K179" s="298"/>
      <c r="L179" s="298"/>
      <c r="M179" s="298"/>
      <c r="N179" s="542"/>
      <c r="O179" s="570"/>
      <c r="P179" s="30" t="s">
        <v>155</v>
      </c>
      <c r="Q179" s="31">
        <v>11.9</v>
      </c>
      <c r="R179" s="31">
        <v>10.7</v>
      </c>
      <c r="S179" s="32">
        <f t="shared" si="197"/>
        <v>89.915966386554615</v>
      </c>
    </row>
    <row r="180" spans="1:19" ht="65.25" customHeight="1" x14ac:dyDescent="0.25">
      <c r="A180" s="555"/>
      <c r="B180" s="538"/>
      <c r="C180" s="558"/>
      <c r="D180" s="237"/>
      <c r="E180" s="237"/>
      <c r="F180" s="237"/>
      <c r="G180" s="237"/>
      <c r="H180" s="237"/>
      <c r="I180" s="237"/>
      <c r="J180" s="298"/>
      <c r="K180" s="298"/>
      <c r="L180" s="298"/>
      <c r="M180" s="298"/>
      <c r="N180" s="542"/>
      <c r="O180" s="570"/>
      <c r="P180" s="30" t="s">
        <v>156</v>
      </c>
      <c r="Q180" s="31">
        <v>48.7</v>
      </c>
      <c r="R180" s="348">
        <v>48.7</v>
      </c>
      <c r="S180" s="32">
        <f t="shared" si="197"/>
        <v>100</v>
      </c>
    </row>
    <row r="181" spans="1:19" s="216" customFormat="1" ht="32.25" customHeight="1" x14ac:dyDescent="0.25">
      <c r="A181" s="555"/>
      <c r="B181" s="538"/>
      <c r="C181" s="558"/>
      <c r="D181" s="237"/>
      <c r="E181" s="237"/>
      <c r="F181" s="237"/>
      <c r="G181" s="237"/>
      <c r="H181" s="237"/>
      <c r="I181" s="237"/>
      <c r="J181" s="298"/>
      <c r="K181" s="298"/>
      <c r="L181" s="298"/>
      <c r="M181" s="298"/>
      <c r="N181" s="542"/>
      <c r="O181" s="570"/>
      <c r="P181" s="30" t="s">
        <v>157</v>
      </c>
      <c r="Q181" s="31">
        <v>45</v>
      </c>
      <c r="R181" s="31">
        <v>45</v>
      </c>
      <c r="S181" s="32">
        <f t="shared" si="197"/>
        <v>100</v>
      </c>
    </row>
    <row r="182" spans="1:19" s="216" customFormat="1" ht="48.75" customHeight="1" x14ac:dyDescent="0.25">
      <c r="A182" s="556"/>
      <c r="B182" s="539"/>
      <c r="C182" s="559"/>
      <c r="D182" s="221"/>
      <c r="E182" s="221"/>
      <c r="F182" s="221"/>
      <c r="G182" s="221"/>
      <c r="H182" s="221"/>
      <c r="I182" s="221"/>
      <c r="J182" s="474"/>
      <c r="K182" s="474"/>
      <c r="L182" s="474"/>
      <c r="M182" s="474"/>
      <c r="N182" s="543"/>
      <c r="O182" s="571"/>
      <c r="P182" s="30" t="s">
        <v>158</v>
      </c>
      <c r="Q182" s="31">
        <v>298</v>
      </c>
      <c r="R182" s="31">
        <v>298</v>
      </c>
      <c r="S182" s="32">
        <f t="shared" si="197"/>
        <v>100</v>
      </c>
    </row>
    <row r="183" spans="1:19" ht="45" customHeight="1" x14ac:dyDescent="0.25">
      <c r="A183" s="116"/>
      <c r="B183" s="91" t="s">
        <v>122</v>
      </c>
      <c r="C183" s="92"/>
      <c r="D183" s="166">
        <f t="shared" ref="D183:E183" si="198">D184</f>
        <v>1992.9</v>
      </c>
      <c r="E183" s="166">
        <f t="shared" si="198"/>
        <v>1992.9</v>
      </c>
      <c r="F183" s="166">
        <f t="shared" ref="F183:M183" si="199">F184</f>
        <v>0</v>
      </c>
      <c r="G183" s="166">
        <f t="shared" si="199"/>
        <v>0</v>
      </c>
      <c r="H183" s="166">
        <f t="shared" si="199"/>
        <v>0</v>
      </c>
      <c r="I183" s="166">
        <f t="shared" si="199"/>
        <v>0</v>
      </c>
      <c r="J183" s="166">
        <f t="shared" si="199"/>
        <v>1992.9</v>
      </c>
      <c r="K183" s="166">
        <f t="shared" si="199"/>
        <v>1992.9</v>
      </c>
      <c r="L183" s="166">
        <f t="shared" si="199"/>
        <v>0</v>
      </c>
      <c r="M183" s="166">
        <f t="shared" si="199"/>
        <v>0</v>
      </c>
      <c r="N183" s="194">
        <v>100</v>
      </c>
      <c r="O183" s="195">
        <v>100</v>
      </c>
      <c r="P183" s="92"/>
      <c r="Q183" s="256"/>
      <c r="R183" s="257"/>
      <c r="S183" s="258"/>
    </row>
    <row r="184" spans="1:19" ht="75" customHeight="1" x14ac:dyDescent="0.25">
      <c r="A184" s="259"/>
      <c r="B184" s="177" t="s">
        <v>172</v>
      </c>
      <c r="C184" s="197"/>
      <c r="D184" s="178">
        <f t="shared" ref="D184:E188" si="200">F184+H184+J184+L184</f>
        <v>1992.9</v>
      </c>
      <c r="E184" s="178">
        <f t="shared" si="200"/>
        <v>1992.9</v>
      </c>
      <c r="F184" s="178">
        <f t="shared" ref="F184:M184" si="201">F185+F186</f>
        <v>0</v>
      </c>
      <c r="G184" s="178">
        <f t="shared" si="201"/>
        <v>0</v>
      </c>
      <c r="H184" s="178">
        <f t="shared" si="201"/>
        <v>0</v>
      </c>
      <c r="I184" s="178">
        <f t="shared" si="201"/>
        <v>0</v>
      </c>
      <c r="J184" s="178">
        <f t="shared" si="201"/>
        <v>1992.9</v>
      </c>
      <c r="K184" s="178">
        <f t="shared" si="201"/>
        <v>1992.9</v>
      </c>
      <c r="L184" s="178">
        <f t="shared" si="201"/>
        <v>0</v>
      </c>
      <c r="M184" s="178">
        <f t="shared" si="201"/>
        <v>0</v>
      </c>
      <c r="N184" s="180">
        <v>100</v>
      </c>
      <c r="O184" s="181">
        <v>100</v>
      </c>
      <c r="P184" s="197"/>
      <c r="Q184" s="122"/>
      <c r="R184" s="122"/>
      <c r="S184" s="28"/>
    </row>
    <row r="185" spans="1:19" ht="237" customHeight="1" x14ac:dyDescent="0.25">
      <c r="A185" s="116"/>
      <c r="B185" s="253" t="s">
        <v>173</v>
      </c>
      <c r="C185" s="124"/>
      <c r="D185" s="121">
        <f t="shared" si="200"/>
        <v>60</v>
      </c>
      <c r="E185" s="121">
        <f t="shared" si="200"/>
        <v>60</v>
      </c>
      <c r="F185" s="121">
        <f t="shared" ref="F185:M186" si="202">F190+F193</f>
        <v>0</v>
      </c>
      <c r="G185" s="121">
        <f t="shared" si="202"/>
        <v>0</v>
      </c>
      <c r="H185" s="121">
        <v>0</v>
      </c>
      <c r="I185" s="121">
        <v>0</v>
      </c>
      <c r="J185" s="121">
        <v>60</v>
      </c>
      <c r="K185" s="121">
        <v>60</v>
      </c>
      <c r="L185" s="121">
        <f t="shared" si="202"/>
        <v>0</v>
      </c>
      <c r="M185" s="121">
        <f t="shared" si="202"/>
        <v>0</v>
      </c>
      <c r="N185" s="129">
        <v>100</v>
      </c>
      <c r="O185" s="187">
        <v>100</v>
      </c>
      <c r="P185" s="124"/>
      <c r="Q185" s="18"/>
      <c r="R185" s="18"/>
      <c r="S185" s="49"/>
    </row>
    <row r="186" spans="1:19" ht="222.75" customHeight="1" x14ac:dyDescent="0.25">
      <c r="A186" s="116"/>
      <c r="B186" s="146" t="s">
        <v>174</v>
      </c>
      <c r="C186" s="124"/>
      <c r="D186" s="156">
        <f t="shared" si="200"/>
        <v>1932.9</v>
      </c>
      <c r="E186" s="156">
        <f t="shared" si="200"/>
        <v>1932.9</v>
      </c>
      <c r="F186" s="121">
        <f t="shared" si="202"/>
        <v>0</v>
      </c>
      <c r="G186" s="121">
        <f t="shared" si="202"/>
        <v>0</v>
      </c>
      <c r="H186" s="121"/>
      <c r="I186" s="121"/>
      <c r="J186" s="121">
        <v>1932.9</v>
      </c>
      <c r="K186" s="121">
        <v>1932.9</v>
      </c>
      <c r="L186" s="121">
        <f t="shared" si="202"/>
        <v>0</v>
      </c>
      <c r="M186" s="121">
        <f t="shared" si="202"/>
        <v>0</v>
      </c>
      <c r="N186" s="129">
        <v>100</v>
      </c>
      <c r="O186" s="187">
        <v>100</v>
      </c>
      <c r="P186" s="124"/>
      <c r="Q186" s="18"/>
      <c r="R186" s="18"/>
      <c r="S186" s="49"/>
    </row>
    <row r="187" spans="1:19" ht="104.25" customHeight="1" x14ac:dyDescent="0.25">
      <c r="A187" s="136" t="s">
        <v>195</v>
      </c>
      <c r="B187" s="51" t="s">
        <v>234</v>
      </c>
      <c r="C187" s="275"/>
      <c r="D187" s="283">
        <f t="shared" si="200"/>
        <v>2590.2000000000003</v>
      </c>
      <c r="E187" s="283">
        <f t="shared" si="200"/>
        <v>2590.2000000000003</v>
      </c>
      <c r="F187" s="283">
        <f t="shared" ref="F187:M187" si="203">F188+F196</f>
        <v>0</v>
      </c>
      <c r="G187" s="283">
        <f t="shared" si="203"/>
        <v>0</v>
      </c>
      <c r="H187" s="283">
        <f t="shared" si="203"/>
        <v>96.4</v>
      </c>
      <c r="I187" s="283">
        <f t="shared" si="203"/>
        <v>96.4</v>
      </c>
      <c r="J187" s="283">
        <f t="shared" si="203"/>
        <v>2493.8000000000002</v>
      </c>
      <c r="K187" s="283">
        <f t="shared" si="203"/>
        <v>2493.8000000000002</v>
      </c>
      <c r="L187" s="283">
        <f t="shared" si="203"/>
        <v>0</v>
      </c>
      <c r="M187" s="283">
        <f t="shared" si="203"/>
        <v>0</v>
      </c>
      <c r="N187" s="341">
        <v>100</v>
      </c>
      <c r="O187" s="262">
        <f>E187/D187*100</f>
        <v>100</v>
      </c>
      <c r="P187" s="30"/>
      <c r="Q187" s="31"/>
      <c r="R187" s="33"/>
      <c r="S187" s="32"/>
    </row>
    <row r="188" spans="1:19" ht="45" customHeight="1" x14ac:dyDescent="0.25">
      <c r="A188" s="117"/>
      <c r="B188" s="535" t="s">
        <v>235</v>
      </c>
      <c r="C188" s="342"/>
      <c r="D188" s="246">
        <f t="shared" si="200"/>
        <v>2590.2000000000003</v>
      </c>
      <c r="E188" s="150">
        <f t="shared" si="200"/>
        <v>2590.2000000000003</v>
      </c>
      <c r="F188" s="344">
        <f t="shared" ref="F188:M188" si="204">F190+F192</f>
        <v>0</v>
      </c>
      <c r="G188" s="246">
        <f t="shared" si="204"/>
        <v>0</v>
      </c>
      <c r="H188" s="246">
        <f t="shared" si="204"/>
        <v>96.4</v>
      </c>
      <c r="I188" s="246">
        <f t="shared" si="204"/>
        <v>96.4</v>
      </c>
      <c r="J188" s="150">
        <f t="shared" si="204"/>
        <v>2493.8000000000002</v>
      </c>
      <c r="K188" s="266">
        <f t="shared" si="204"/>
        <v>2493.8000000000002</v>
      </c>
      <c r="L188" s="266">
        <f t="shared" si="204"/>
        <v>0</v>
      </c>
      <c r="M188" s="266">
        <f t="shared" si="204"/>
        <v>0</v>
      </c>
      <c r="N188" s="267">
        <v>100</v>
      </c>
      <c r="O188" s="268">
        <f>E188/D186*100</f>
        <v>134.00589787366135</v>
      </c>
      <c r="P188" s="264" t="s">
        <v>154</v>
      </c>
      <c r="Q188" s="202">
        <v>1360</v>
      </c>
      <c r="R188" s="202">
        <v>2000</v>
      </c>
      <c r="S188" s="71">
        <f t="shared" ref="S188:S190" si="205">R188/Q188*100</f>
        <v>147.05882352941177</v>
      </c>
    </row>
    <row r="189" spans="1:19" ht="84.75" customHeight="1" x14ac:dyDescent="0.25">
      <c r="A189" s="117"/>
      <c r="B189" s="536"/>
      <c r="C189" s="343"/>
      <c r="D189" s="269"/>
      <c r="E189" s="151"/>
      <c r="F189" s="345"/>
      <c r="G189" s="269"/>
      <c r="H189" s="269"/>
      <c r="I189" s="269"/>
      <c r="J189" s="151"/>
      <c r="K189" s="270"/>
      <c r="L189" s="270"/>
      <c r="M189" s="270"/>
      <c r="N189" s="271"/>
      <c r="O189" s="272"/>
      <c r="P189" s="264" t="s">
        <v>165</v>
      </c>
      <c r="Q189" s="202">
        <v>100</v>
      </c>
      <c r="R189" s="202">
        <v>100</v>
      </c>
      <c r="S189" s="71">
        <f t="shared" si="205"/>
        <v>100</v>
      </c>
    </row>
    <row r="190" spans="1:19" ht="69.75" customHeight="1" x14ac:dyDescent="0.25">
      <c r="A190" s="103"/>
      <c r="B190" s="48" t="s">
        <v>123</v>
      </c>
      <c r="C190" s="274"/>
      <c r="D190" s="161">
        <f t="shared" ref="D190:E194" si="206">F190+H190+J190+L190</f>
        <v>96.4</v>
      </c>
      <c r="E190" s="161">
        <f t="shared" si="206"/>
        <v>96.4</v>
      </c>
      <c r="F190" s="178">
        <f t="shared" ref="F190:M190" si="207">F191</f>
        <v>0</v>
      </c>
      <c r="G190" s="178">
        <f t="shared" si="207"/>
        <v>0</v>
      </c>
      <c r="H190" s="178">
        <f t="shared" si="207"/>
        <v>96.4</v>
      </c>
      <c r="I190" s="178">
        <f t="shared" si="207"/>
        <v>96.4</v>
      </c>
      <c r="J190" s="178">
        <f t="shared" si="207"/>
        <v>0</v>
      </c>
      <c r="K190" s="178">
        <f t="shared" si="207"/>
        <v>0</v>
      </c>
      <c r="L190" s="178">
        <f t="shared" si="207"/>
        <v>0</v>
      </c>
      <c r="M190" s="178">
        <f t="shared" si="207"/>
        <v>0</v>
      </c>
      <c r="N190" s="178">
        <v>100</v>
      </c>
      <c r="O190" s="181">
        <v>100</v>
      </c>
      <c r="P190" s="197" t="s">
        <v>44</v>
      </c>
      <c r="Q190" s="122">
        <v>100</v>
      </c>
      <c r="R190" s="122">
        <v>100</v>
      </c>
      <c r="S190" s="28">
        <f t="shared" si="205"/>
        <v>100</v>
      </c>
    </row>
    <row r="191" spans="1:19" ht="231.75" customHeight="1" x14ac:dyDescent="0.25">
      <c r="A191" s="114"/>
      <c r="B191" s="11" t="s">
        <v>236</v>
      </c>
      <c r="C191" s="73"/>
      <c r="D191" s="156">
        <f t="shared" si="206"/>
        <v>96.4</v>
      </c>
      <c r="E191" s="156">
        <f t="shared" si="206"/>
        <v>96.4</v>
      </c>
      <c r="F191" s="74"/>
      <c r="G191" s="74"/>
      <c r="H191" s="74">
        <v>96.4</v>
      </c>
      <c r="I191" s="74">
        <v>96.4</v>
      </c>
      <c r="J191" s="74"/>
      <c r="K191" s="74"/>
      <c r="L191" s="74"/>
      <c r="M191" s="74"/>
      <c r="N191" s="74">
        <v>100</v>
      </c>
      <c r="O191" s="187">
        <v>100</v>
      </c>
      <c r="P191" s="13"/>
      <c r="Q191" s="12"/>
      <c r="R191" s="12"/>
      <c r="S191" s="10"/>
    </row>
    <row r="192" spans="1:19" ht="63.75" x14ac:dyDescent="0.25">
      <c r="A192" s="103"/>
      <c r="B192" s="177" t="s">
        <v>124</v>
      </c>
      <c r="C192" s="197"/>
      <c r="D192" s="178">
        <f t="shared" si="206"/>
        <v>2493.8000000000002</v>
      </c>
      <c r="E192" s="349">
        <f t="shared" si="206"/>
        <v>2493.8000000000002</v>
      </c>
      <c r="F192" s="178">
        <f t="shared" ref="F192:M192" si="208">F193+F194+F195</f>
        <v>0</v>
      </c>
      <c r="G192" s="178">
        <f t="shared" si="208"/>
        <v>0</v>
      </c>
      <c r="H192" s="178">
        <f t="shared" si="208"/>
        <v>0</v>
      </c>
      <c r="I192" s="178">
        <f t="shared" si="208"/>
        <v>0</v>
      </c>
      <c r="J192" s="178">
        <f t="shared" si="208"/>
        <v>2493.8000000000002</v>
      </c>
      <c r="K192" s="178">
        <f t="shared" si="208"/>
        <v>2493.8000000000002</v>
      </c>
      <c r="L192" s="178">
        <f t="shared" si="208"/>
        <v>0</v>
      </c>
      <c r="M192" s="178">
        <f t="shared" si="208"/>
        <v>0</v>
      </c>
      <c r="N192" s="178">
        <v>100</v>
      </c>
      <c r="O192" s="181">
        <v>100</v>
      </c>
      <c r="P192" s="23" t="s">
        <v>81</v>
      </c>
      <c r="Q192" s="122">
        <v>100</v>
      </c>
      <c r="R192" s="122">
        <v>100</v>
      </c>
      <c r="S192" s="28">
        <f t="shared" ref="S192" si="209">R192/Q192*100</f>
        <v>100</v>
      </c>
    </row>
    <row r="193" spans="1:19" ht="288" customHeight="1" x14ac:dyDescent="0.25">
      <c r="A193" s="114"/>
      <c r="B193" s="13" t="s">
        <v>237</v>
      </c>
      <c r="C193" s="13"/>
      <c r="D193" s="121">
        <f t="shared" si="206"/>
        <v>2407.3000000000002</v>
      </c>
      <c r="E193" s="121">
        <f t="shared" si="206"/>
        <v>2407.3000000000002</v>
      </c>
      <c r="F193" s="74"/>
      <c r="G193" s="74"/>
      <c r="H193" s="74"/>
      <c r="I193" s="74"/>
      <c r="J193" s="74">
        <v>2407.3000000000002</v>
      </c>
      <c r="K193" s="74">
        <v>2407.3000000000002</v>
      </c>
      <c r="L193" s="74"/>
      <c r="M193" s="74"/>
      <c r="N193" s="74">
        <v>100</v>
      </c>
      <c r="O193" s="187">
        <v>100</v>
      </c>
      <c r="P193" s="75"/>
      <c r="Q193" s="12"/>
      <c r="R193" s="12"/>
      <c r="S193" s="10"/>
    </row>
    <row r="194" spans="1:19" ht="219" customHeight="1" x14ac:dyDescent="0.25">
      <c r="A194" s="103"/>
      <c r="B194" s="13" t="s">
        <v>196</v>
      </c>
      <c r="C194" s="13"/>
      <c r="D194" s="156">
        <f t="shared" si="206"/>
        <v>86.5</v>
      </c>
      <c r="E194" s="156">
        <f t="shared" si="206"/>
        <v>86.5</v>
      </c>
      <c r="F194" s="74"/>
      <c r="G194" s="74"/>
      <c r="H194" s="74"/>
      <c r="I194" s="74"/>
      <c r="J194" s="74">
        <v>86.5</v>
      </c>
      <c r="K194" s="74">
        <v>86.5</v>
      </c>
      <c r="L194" s="74"/>
      <c r="M194" s="74"/>
      <c r="N194" s="74">
        <v>100</v>
      </c>
      <c r="O194" s="187">
        <v>100</v>
      </c>
      <c r="P194" s="75"/>
      <c r="Q194" s="12"/>
      <c r="R194" s="12"/>
      <c r="S194" s="10"/>
    </row>
    <row r="195" spans="1:19" ht="27" hidden="1" customHeight="1" x14ac:dyDescent="0.25">
      <c r="A195" s="114"/>
      <c r="B195" s="13" t="s">
        <v>175</v>
      </c>
      <c r="C195" s="13"/>
      <c r="D195" s="74">
        <f>F197+H197+J197+L197</f>
        <v>0</v>
      </c>
      <c r="E195" s="74">
        <f t="shared" ref="E195" si="210">G195+I195+K195+M195</f>
        <v>0</v>
      </c>
      <c r="F195" s="74"/>
      <c r="G195" s="74"/>
      <c r="H195" s="74"/>
      <c r="I195" s="74"/>
      <c r="J195" s="74">
        <v>0</v>
      </c>
      <c r="K195" s="74">
        <v>0</v>
      </c>
      <c r="L195" s="74"/>
      <c r="M195" s="74"/>
      <c r="N195" s="74"/>
      <c r="O195" s="79">
        <f t="shared" ref="O195" si="211">E195/D193*100</f>
        <v>0</v>
      </c>
      <c r="P195" s="75"/>
      <c r="Q195" s="12"/>
      <c r="R195" s="12"/>
      <c r="S195" s="10"/>
    </row>
    <row r="196" spans="1:19" ht="68.25" hidden="1" customHeight="1" x14ac:dyDescent="0.25">
      <c r="A196" s="273"/>
      <c r="B196" s="91" t="s">
        <v>238</v>
      </c>
      <c r="C196" s="92"/>
      <c r="D196" s="166">
        <f t="shared" ref="D196:M196" si="212">SUM(D197)</f>
        <v>0</v>
      </c>
      <c r="E196" s="166">
        <f t="shared" si="212"/>
        <v>0</v>
      </c>
      <c r="F196" s="166">
        <f t="shared" si="212"/>
        <v>0</v>
      </c>
      <c r="G196" s="166">
        <f t="shared" si="212"/>
        <v>0</v>
      </c>
      <c r="H196" s="166">
        <f t="shared" si="212"/>
        <v>0</v>
      </c>
      <c r="I196" s="166">
        <f t="shared" si="212"/>
        <v>0</v>
      </c>
      <c r="J196" s="166">
        <f t="shared" si="212"/>
        <v>0</v>
      </c>
      <c r="K196" s="166">
        <f t="shared" si="212"/>
        <v>0</v>
      </c>
      <c r="L196" s="166">
        <f t="shared" si="212"/>
        <v>0</v>
      </c>
      <c r="M196" s="166">
        <f t="shared" si="212"/>
        <v>0</v>
      </c>
      <c r="N196" s="166">
        <v>100</v>
      </c>
      <c r="O196" s="195">
        <v>100</v>
      </c>
      <c r="P196" s="92" t="s">
        <v>82</v>
      </c>
      <c r="Q196" s="202">
        <v>36</v>
      </c>
      <c r="R196" s="202">
        <v>36</v>
      </c>
      <c r="S196" s="71">
        <v>100</v>
      </c>
    </row>
    <row r="197" spans="1:19" ht="20.25" hidden="1" customHeight="1" x14ac:dyDescent="0.25">
      <c r="A197" s="232"/>
      <c r="B197" s="177" t="s">
        <v>239</v>
      </c>
      <c r="C197" s="197"/>
      <c r="D197" s="178">
        <f t="shared" ref="D197:E199" si="213">F197+H197+J197</f>
        <v>0</v>
      </c>
      <c r="E197" s="178">
        <f t="shared" si="213"/>
        <v>0</v>
      </c>
      <c r="F197" s="178">
        <f t="shared" ref="F197:M197" si="214">F198</f>
        <v>0</v>
      </c>
      <c r="G197" s="178">
        <f t="shared" si="214"/>
        <v>0</v>
      </c>
      <c r="H197" s="178">
        <f t="shared" si="214"/>
        <v>0</v>
      </c>
      <c r="I197" s="178">
        <f t="shared" si="214"/>
        <v>0</v>
      </c>
      <c r="J197" s="178">
        <f t="shared" si="214"/>
        <v>0</v>
      </c>
      <c r="K197" s="178">
        <f t="shared" si="214"/>
        <v>0</v>
      </c>
      <c r="L197" s="349">
        <f t="shared" si="214"/>
        <v>0</v>
      </c>
      <c r="M197" s="349">
        <f t="shared" si="214"/>
        <v>0</v>
      </c>
      <c r="N197" s="178">
        <v>100</v>
      </c>
      <c r="O197" s="181">
        <v>100</v>
      </c>
      <c r="P197" s="197" t="s">
        <v>253</v>
      </c>
      <c r="Q197" s="122">
        <v>36</v>
      </c>
      <c r="R197" s="122">
        <v>36</v>
      </c>
      <c r="S197" s="28">
        <v>100</v>
      </c>
    </row>
    <row r="198" spans="1:19" s="216" customFormat="1" ht="247.5" hidden="1" customHeight="1" x14ac:dyDescent="0.25">
      <c r="A198" s="279"/>
      <c r="B198" s="88" t="s">
        <v>240</v>
      </c>
      <c r="C198" s="234"/>
      <c r="D198" s="265">
        <f t="shared" si="213"/>
        <v>0</v>
      </c>
      <c r="E198" s="265">
        <f t="shared" si="213"/>
        <v>0</v>
      </c>
      <c r="F198" s="85">
        <v>0</v>
      </c>
      <c r="G198" s="85">
        <v>0</v>
      </c>
      <c r="H198" s="85">
        <v>0</v>
      </c>
      <c r="I198" s="85">
        <v>0</v>
      </c>
      <c r="J198" s="85">
        <v>0</v>
      </c>
      <c r="K198" s="85">
        <v>0</v>
      </c>
      <c r="L198" s="85">
        <v>0</v>
      </c>
      <c r="M198" s="121">
        <v>0</v>
      </c>
      <c r="N198" s="74">
        <v>100</v>
      </c>
      <c r="O198" s="159">
        <v>100</v>
      </c>
      <c r="P198" s="124"/>
      <c r="Q198" s="18"/>
      <c r="R198" s="18"/>
      <c r="S198" s="49"/>
    </row>
    <row r="199" spans="1:19" ht="36.75" customHeight="1" x14ac:dyDescent="0.25">
      <c r="A199" s="292" t="s">
        <v>211</v>
      </c>
      <c r="B199" s="537" t="s">
        <v>31</v>
      </c>
      <c r="C199" s="226" t="s">
        <v>233</v>
      </c>
      <c r="D199" s="284">
        <f t="shared" si="213"/>
        <v>6196.6</v>
      </c>
      <c r="E199" s="209">
        <f t="shared" si="213"/>
        <v>6196.6</v>
      </c>
      <c r="F199" s="287">
        <f t="shared" ref="F199:M199" si="215">F202</f>
        <v>0</v>
      </c>
      <c r="G199" s="169">
        <f t="shared" si="215"/>
        <v>0</v>
      </c>
      <c r="H199" s="378">
        <f t="shared" si="215"/>
        <v>5768.5</v>
      </c>
      <c r="I199" s="378">
        <f t="shared" si="215"/>
        <v>5768.5</v>
      </c>
      <c r="J199" s="169">
        <f t="shared" si="215"/>
        <v>428.1</v>
      </c>
      <c r="K199" s="169">
        <f t="shared" si="215"/>
        <v>428.1</v>
      </c>
      <c r="L199" s="169">
        <f t="shared" si="215"/>
        <v>0</v>
      </c>
      <c r="M199" s="169">
        <f t="shared" si="215"/>
        <v>0</v>
      </c>
      <c r="N199" s="288">
        <v>100</v>
      </c>
      <c r="O199" s="192">
        <f>E199/D199*100</f>
        <v>100</v>
      </c>
      <c r="P199" s="260" t="s">
        <v>39</v>
      </c>
      <c r="Q199" s="31">
        <v>19</v>
      </c>
      <c r="R199" s="31">
        <v>19</v>
      </c>
      <c r="S199" s="32">
        <v>100</v>
      </c>
    </row>
    <row r="200" spans="1:19" ht="45" hidden="1" customHeight="1" x14ac:dyDescent="0.25">
      <c r="A200" s="281"/>
      <c r="B200" s="538"/>
      <c r="C200" s="277"/>
      <c r="D200" s="285"/>
      <c r="E200" s="237"/>
      <c r="F200" s="278"/>
      <c r="G200" s="237"/>
      <c r="H200" s="237"/>
      <c r="I200" s="237"/>
      <c r="J200" s="237"/>
      <c r="K200" s="237"/>
      <c r="L200" s="237"/>
      <c r="M200" s="237"/>
      <c r="N200" s="289"/>
      <c r="O200" s="240"/>
      <c r="P200" s="260"/>
      <c r="Q200" s="46"/>
      <c r="R200" s="46"/>
      <c r="S200" s="32"/>
    </row>
    <row r="201" spans="1:19" ht="44.25" customHeight="1" x14ac:dyDescent="0.25">
      <c r="A201" s="135"/>
      <c r="B201" s="539"/>
      <c r="C201" s="227"/>
      <c r="D201" s="286"/>
      <c r="E201" s="221"/>
      <c r="F201" s="225"/>
      <c r="G201" s="221"/>
      <c r="H201" s="221"/>
      <c r="I201" s="221"/>
      <c r="J201" s="221"/>
      <c r="K201" s="221"/>
      <c r="L201" s="221"/>
      <c r="M201" s="221"/>
      <c r="N201" s="290"/>
      <c r="O201" s="224"/>
      <c r="P201" s="260" t="s">
        <v>218</v>
      </c>
      <c r="Q201" s="31">
        <v>3</v>
      </c>
      <c r="R201" s="31">
        <v>3</v>
      </c>
      <c r="S201" s="32">
        <v>100</v>
      </c>
    </row>
    <row r="202" spans="1:19" ht="144" customHeight="1" x14ac:dyDescent="0.25">
      <c r="A202" s="280"/>
      <c r="B202" s="91" t="s">
        <v>244</v>
      </c>
      <c r="C202" s="92"/>
      <c r="D202" s="282">
        <f>F205+H205+J205</f>
        <v>6106</v>
      </c>
      <c r="E202" s="151">
        <f>SUM(E203)</f>
        <v>6196.6</v>
      </c>
      <c r="F202" s="166"/>
      <c r="G202" s="166"/>
      <c r="H202" s="497">
        <f>H203</f>
        <v>5768.5</v>
      </c>
      <c r="I202" s="497">
        <f>I203</f>
        <v>5768.5</v>
      </c>
      <c r="J202" s="380">
        <f>J203</f>
        <v>428.1</v>
      </c>
      <c r="K202" s="380">
        <f>K203</f>
        <v>428.1</v>
      </c>
      <c r="L202" s="194"/>
      <c r="M202" s="194"/>
      <c r="N202" s="194">
        <v>100</v>
      </c>
      <c r="O202" s="207">
        <f>E202/D202*100</f>
        <v>101.48378643956764</v>
      </c>
      <c r="P202" s="92" t="s">
        <v>39</v>
      </c>
      <c r="Q202" s="202">
        <v>19</v>
      </c>
      <c r="R202" s="202">
        <v>19</v>
      </c>
      <c r="S202" s="71">
        <f t="shared" ref="S202" si="216">R202/Q202*100</f>
        <v>100</v>
      </c>
    </row>
    <row r="203" spans="1:19" ht="76.5" customHeight="1" x14ac:dyDescent="0.25">
      <c r="A203" s="431"/>
      <c r="B203" s="382" t="s">
        <v>197</v>
      </c>
      <c r="C203" s="197"/>
      <c r="D203" s="502">
        <f t="shared" ref="D203" si="217">F203+H203+J203+L203</f>
        <v>6196.6</v>
      </c>
      <c r="E203" s="502">
        <f t="shared" ref="E203" si="218">G203+I203+K203+M203</f>
        <v>6196.6</v>
      </c>
      <c r="F203" s="385"/>
      <c r="G203" s="385"/>
      <c r="H203" s="502">
        <f>SUM(H204:H205)</f>
        <v>5768.5</v>
      </c>
      <c r="I203" s="502">
        <f>SUM(I204:I205)</f>
        <v>5768.5</v>
      </c>
      <c r="J203" s="385">
        <f>SUM(J204:J205)</f>
        <v>428.1</v>
      </c>
      <c r="K203" s="502">
        <f>SUM(K204:K205)</f>
        <v>428.1</v>
      </c>
      <c r="L203" s="384"/>
      <c r="M203" s="384"/>
      <c r="N203" s="384">
        <v>100</v>
      </c>
      <c r="O203" s="386">
        <f>E203/D203*100</f>
        <v>100</v>
      </c>
      <c r="P203" s="197"/>
      <c r="Q203" s="122"/>
      <c r="R203" s="122"/>
      <c r="S203" s="28"/>
    </row>
    <row r="204" spans="1:19" ht="248.25" customHeight="1" x14ac:dyDescent="0.25">
      <c r="A204" s="114"/>
      <c r="B204" s="236" t="s">
        <v>245</v>
      </c>
      <c r="C204" s="236"/>
      <c r="D204" s="155">
        <f>J204</f>
        <v>90.6</v>
      </c>
      <c r="E204" s="155">
        <f>K204</f>
        <v>90.6</v>
      </c>
      <c r="F204" s="265"/>
      <c r="G204" s="265"/>
      <c r="H204" s="265"/>
      <c r="I204" s="265"/>
      <c r="J204" s="162">
        <v>90.6</v>
      </c>
      <c r="K204" s="162">
        <v>90.6</v>
      </c>
      <c r="L204" s="265"/>
      <c r="M204" s="265"/>
      <c r="N204" s="164">
        <v>100</v>
      </c>
      <c r="O204" s="499">
        <f>E204/D204*100</f>
        <v>100</v>
      </c>
      <c r="P204" s="75"/>
      <c r="Q204" s="12"/>
      <c r="R204" s="12"/>
      <c r="S204" s="10"/>
    </row>
    <row r="205" spans="1:19" ht="248.25" customHeight="1" x14ac:dyDescent="0.25">
      <c r="A205" s="114"/>
      <c r="B205" s="236" t="s">
        <v>331</v>
      </c>
      <c r="C205" s="236"/>
      <c r="D205" s="265">
        <f t="shared" ref="D205:E205" si="219">F205+H205+J205</f>
        <v>6106</v>
      </c>
      <c r="E205" s="265">
        <f t="shared" si="219"/>
        <v>6106</v>
      </c>
      <c r="F205" s="265"/>
      <c r="G205" s="265"/>
      <c r="H205" s="265">
        <v>5768.5</v>
      </c>
      <c r="I205" s="265">
        <v>5768.5</v>
      </c>
      <c r="J205" s="162">
        <v>337.5</v>
      </c>
      <c r="K205" s="162">
        <v>337.5</v>
      </c>
      <c r="L205" s="265"/>
      <c r="M205" s="265"/>
      <c r="N205" s="164">
        <v>100</v>
      </c>
      <c r="O205" s="159">
        <f>E205/D205*100</f>
        <v>100</v>
      </c>
      <c r="P205" s="75"/>
      <c r="Q205" s="12"/>
      <c r="R205" s="12"/>
      <c r="S205" s="10"/>
    </row>
    <row r="206" spans="1:19" ht="69" customHeight="1" x14ac:dyDescent="0.25">
      <c r="A206" s="295" t="s">
        <v>198</v>
      </c>
      <c r="B206" s="537" t="s">
        <v>25</v>
      </c>
      <c r="C206" s="557" t="s">
        <v>246</v>
      </c>
      <c r="D206" s="209">
        <f>F206+H206+J206</f>
        <v>486.3</v>
      </c>
      <c r="E206" s="209">
        <f>G206+I206+K206</f>
        <v>486.3</v>
      </c>
      <c r="F206" s="300">
        <f t="shared" ref="F206:M206" si="220">F209+F212</f>
        <v>0</v>
      </c>
      <c r="G206" s="300">
        <f t="shared" si="220"/>
        <v>0</v>
      </c>
      <c r="H206" s="300">
        <f t="shared" si="220"/>
        <v>486.3</v>
      </c>
      <c r="I206" s="300">
        <f t="shared" si="220"/>
        <v>486.3</v>
      </c>
      <c r="J206" s="300">
        <f t="shared" si="220"/>
        <v>0</v>
      </c>
      <c r="K206" s="300">
        <f t="shared" si="220"/>
        <v>0</v>
      </c>
      <c r="L206" s="300">
        <f t="shared" si="220"/>
        <v>0</v>
      </c>
      <c r="M206" s="300">
        <f t="shared" si="220"/>
        <v>0</v>
      </c>
      <c r="N206" s="190">
        <v>100</v>
      </c>
      <c r="O206" s="192">
        <f>E206/D206*100</f>
        <v>100</v>
      </c>
      <c r="P206" s="260" t="s">
        <v>216</v>
      </c>
      <c r="Q206" s="31">
        <v>96</v>
      </c>
      <c r="R206" s="31">
        <v>156</v>
      </c>
      <c r="S206" s="32">
        <f>R206/Q206*100</f>
        <v>162.5</v>
      </c>
    </row>
    <row r="207" spans="1:19" ht="45" customHeight="1" x14ac:dyDescent="0.25">
      <c r="A207" s="296"/>
      <c r="B207" s="538"/>
      <c r="C207" s="559"/>
      <c r="D207" s="170"/>
      <c r="E207" s="170"/>
      <c r="F207" s="170"/>
      <c r="G207" s="301"/>
      <c r="H207" s="302"/>
      <c r="I207" s="379"/>
      <c r="J207" s="303"/>
      <c r="K207" s="199"/>
      <c r="L207" s="199"/>
      <c r="M207" s="199"/>
      <c r="N207" s="199"/>
      <c r="O207" s="204"/>
      <c r="P207" s="622" t="s">
        <v>217</v>
      </c>
      <c r="Q207" s="624">
        <v>133.69999999999999</v>
      </c>
      <c r="R207" s="624">
        <v>134</v>
      </c>
      <c r="S207" s="626">
        <f>R207/Q207*100</f>
        <v>100.22438294689604</v>
      </c>
    </row>
    <row r="208" spans="1:19" ht="0.75" customHeight="1" x14ac:dyDescent="0.25">
      <c r="A208" s="297"/>
      <c r="B208" s="539"/>
      <c r="C208" s="175"/>
      <c r="D208" s="176"/>
      <c r="E208" s="176"/>
      <c r="F208" s="176"/>
      <c r="G208" s="302"/>
      <c r="H208" s="302"/>
      <c r="I208" s="299"/>
      <c r="J208" s="304"/>
      <c r="K208" s="191"/>
      <c r="L208" s="191"/>
      <c r="M208" s="191"/>
      <c r="N208" s="191"/>
      <c r="O208" s="205"/>
      <c r="P208" s="623"/>
      <c r="Q208" s="625"/>
      <c r="R208" s="625"/>
      <c r="S208" s="627"/>
    </row>
    <row r="209" spans="1:19" ht="42" customHeight="1" x14ac:dyDescent="0.25">
      <c r="A209" s="293"/>
      <c r="B209" s="91" t="s">
        <v>32</v>
      </c>
      <c r="C209" s="346"/>
      <c r="D209" s="150">
        <f t="shared" ref="D209:E211" si="221">F209+H209+J209</f>
        <v>483.3</v>
      </c>
      <c r="E209" s="150">
        <f t="shared" si="221"/>
        <v>483.3</v>
      </c>
      <c r="F209" s="179">
        <f t="shared" ref="F209:M210" si="222">F210</f>
        <v>0</v>
      </c>
      <c r="G209" s="179">
        <f t="shared" si="222"/>
        <v>0</v>
      </c>
      <c r="H209" s="282">
        <f t="shared" si="222"/>
        <v>483.3</v>
      </c>
      <c r="I209" s="282">
        <f t="shared" si="222"/>
        <v>483.3</v>
      </c>
      <c r="J209" s="179">
        <f t="shared" si="222"/>
        <v>0</v>
      </c>
      <c r="K209" s="179">
        <f t="shared" si="222"/>
        <v>0</v>
      </c>
      <c r="L209" s="179">
        <f t="shared" si="222"/>
        <v>0</v>
      </c>
      <c r="M209" s="179">
        <f t="shared" si="222"/>
        <v>0</v>
      </c>
      <c r="N209" s="347">
        <v>100</v>
      </c>
      <c r="O209" s="206">
        <f t="shared" ref="O209:O227" si="223">E209/D209*100</f>
        <v>100</v>
      </c>
      <c r="P209" s="263"/>
      <c r="Q209" s="263"/>
      <c r="R209" s="263"/>
      <c r="S209" s="263"/>
    </row>
    <row r="210" spans="1:19" s="216" customFormat="1" ht="58.5" customHeight="1" x14ac:dyDescent="0.25">
      <c r="A210" s="280"/>
      <c r="B210" s="45" t="s">
        <v>40</v>
      </c>
      <c r="C210" s="234"/>
      <c r="D210" s="265">
        <f t="shared" si="221"/>
        <v>483.3</v>
      </c>
      <c r="E210" s="265">
        <f t="shared" si="221"/>
        <v>483.3</v>
      </c>
      <c r="F210" s="85">
        <f t="shared" si="222"/>
        <v>0</v>
      </c>
      <c r="G210" s="85">
        <f t="shared" si="222"/>
        <v>0</v>
      </c>
      <c r="H210" s="85">
        <f t="shared" si="222"/>
        <v>483.3</v>
      </c>
      <c r="I210" s="85">
        <f t="shared" si="222"/>
        <v>483.3</v>
      </c>
      <c r="J210" s="85">
        <f t="shared" si="222"/>
        <v>0</v>
      </c>
      <c r="K210" s="85">
        <f t="shared" si="222"/>
        <v>0</v>
      </c>
      <c r="L210" s="85">
        <f t="shared" si="222"/>
        <v>0</v>
      </c>
      <c r="M210" s="85">
        <f t="shared" si="222"/>
        <v>0</v>
      </c>
      <c r="N210" s="164">
        <v>100</v>
      </c>
      <c r="O210" s="159">
        <f t="shared" si="223"/>
        <v>100</v>
      </c>
      <c r="P210" s="124"/>
      <c r="Q210" s="18"/>
      <c r="R210" s="18"/>
      <c r="S210" s="49"/>
    </row>
    <row r="211" spans="1:19" s="216" customFormat="1" ht="273" customHeight="1" x14ac:dyDescent="0.25">
      <c r="A211" s="103"/>
      <c r="B211" s="124" t="s">
        <v>176</v>
      </c>
      <c r="C211" s="234"/>
      <c r="D211" s="265">
        <f t="shared" si="221"/>
        <v>483.3</v>
      </c>
      <c r="E211" s="265">
        <f t="shared" si="221"/>
        <v>483.3</v>
      </c>
      <c r="F211" s="243"/>
      <c r="G211" s="243"/>
      <c r="H211" s="85">
        <v>483.3</v>
      </c>
      <c r="I211" s="85">
        <v>483.3</v>
      </c>
      <c r="J211" s="243"/>
      <c r="K211" s="243"/>
      <c r="L211" s="243"/>
      <c r="M211" s="243"/>
      <c r="N211" s="164">
        <v>100</v>
      </c>
      <c r="O211" s="159">
        <f t="shared" si="223"/>
        <v>100</v>
      </c>
      <c r="P211" s="124"/>
      <c r="Q211" s="291"/>
      <c r="R211" s="291"/>
      <c r="S211" s="49"/>
    </row>
    <row r="212" spans="1:19" s="9" customFormat="1" ht="57" customHeight="1" x14ac:dyDescent="0.2">
      <c r="A212" s="145"/>
      <c r="B212" s="91" t="s">
        <v>33</v>
      </c>
      <c r="C212" s="92"/>
      <c r="D212" s="166">
        <f t="shared" ref="D212:E214" si="224">F212+H212+J212</f>
        <v>3</v>
      </c>
      <c r="E212" s="166">
        <f t="shared" ref="E212:K212" si="225">E213</f>
        <v>3</v>
      </c>
      <c r="F212" s="166">
        <f t="shared" si="225"/>
        <v>0</v>
      </c>
      <c r="G212" s="166">
        <f t="shared" si="225"/>
        <v>0</v>
      </c>
      <c r="H212" s="166">
        <f t="shared" si="225"/>
        <v>3</v>
      </c>
      <c r="I212" s="166">
        <f t="shared" si="225"/>
        <v>3</v>
      </c>
      <c r="J212" s="166">
        <f t="shared" si="225"/>
        <v>0</v>
      </c>
      <c r="K212" s="166">
        <f t="shared" si="225"/>
        <v>0</v>
      </c>
      <c r="L212" s="194"/>
      <c r="M212" s="194"/>
      <c r="N212" s="194">
        <v>100</v>
      </c>
      <c r="O212" s="206">
        <f t="shared" si="223"/>
        <v>100</v>
      </c>
      <c r="P212" s="92" t="s">
        <v>79</v>
      </c>
      <c r="Q212" s="202">
        <v>30.2</v>
      </c>
      <c r="R212" s="202">
        <v>30.2</v>
      </c>
      <c r="S212" s="71">
        <f t="shared" ref="S212:S213" si="226">R212/Q212*100</f>
        <v>100</v>
      </c>
    </row>
    <row r="213" spans="1:19" s="9" customFormat="1" ht="63.75" x14ac:dyDescent="0.2">
      <c r="A213" s="292"/>
      <c r="B213" s="76" t="s">
        <v>41</v>
      </c>
      <c r="C213" s="168"/>
      <c r="D213" s="121">
        <f t="shared" si="224"/>
        <v>3</v>
      </c>
      <c r="E213" s="121">
        <f t="shared" si="224"/>
        <v>3</v>
      </c>
      <c r="F213" s="155"/>
      <c r="G213" s="155"/>
      <c r="H213" s="121">
        <f>H214</f>
        <v>3</v>
      </c>
      <c r="I213" s="121">
        <f>I214</f>
        <v>3</v>
      </c>
      <c r="J213" s="158"/>
      <c r="K213" s="158"/>
      <c r="L213" s="158"/>
      <c r="M213" s="158"/>
      <c r="N213" s="158">
        <v>100</v>
      </c>
      <c r="O213" s="159">
        <f t="shared" si="223"/>
        <v>100</v>
      </c>
      <c r="P213" s="124" t="s">
        <v>80</v>
      </c>
      <c r="Q213" s="168">
        <v>30.2</v>
      </c>
      <c r="R213" s="168">
        <v>30.2</v>
      </c>
      <c r="S213" s="49">
        <f t="shared" si="226"/>
        <v>100</v>
      </c>
    </row>
    <row r="214" spans="1:19" s="9" customFormat="1" ht="219" customHeight="1" x14ac:dyDescent="0.2">
      <c r="A214" s="305"/>
      <c r="B214" s="147" t="s">
        <v>177</v>
      </c>
      <c r="C214" s="168"/>
      <c r="D214" s="121">
        <f t="shared" si="224"/>
        <v>3</v>
      </c>
      <c r="E214" s="121">
        <f t="shared" si="224"/>
        <v>3</v>
      </c>
      <c r="F214" s="155"/>
      <c r="G214" s="155"/>
      <c r="H214" s="121">
        <v>3</v>
      </c>
      <c r="I214" s="121">
        <v>3</v>
      </c>
      <c r="J214" s="158"/>
      <c r="K214" s="158"/>
      <c r="L214" s="158"/>
      <c r="M214" s="158"/>
      <c r="N214" s="158">
        <v>100</v>
      </c>
      <c r="O214" s="159">
        <f t="shared" si="223"/>
        <v>100</v>
      </c>
      <c r="P214" s="146"/>
      <c r="Q214" s="168"/>
      <c r="R214" s="168"/>
      <c r="S214" s="49"/>
    </row>
    <row r="215" spans="1:19" ht="78.75" customHeight="1" x14ac:dyDescent="0.25">
      <c r="A215" s="306" t="s">
        <v>199</v>
      </c>
      <c r="B215" s="34" t="s">
        <v>26</v>
      </c>
      <c r="C215" s="173" t="s">
        <v>219</v>
      </c>
      <c r="D215" s="80">
        <f t="shared" ref="D215:E218" si="227">F215+H215+J215+L215</f>
        <v>91714.5</v>
      </c>
      <c r="E215" s="80">
        <f t="shared" si="227"/>
        <v>57891.8</v>
      </c>
      <c r="F215" s="78">
        <f t="shared" ref="F215:M215" si="228">F216+F237</f>
        <v>0</v>
      </c>
      <c r="G215" s="78">
        <f t="shared" si="228"/>
        <v>0</v>
      </c>
      <c r="H215" s="78">
        <f t="shared" si="228"/>
        <v>51145.399999999994</v>
      </c>
      <c r="I215" s="78">
        <f t="shared" si="228"/>
        <v>18066.8</v>
      </c>
      <c r="J215" s="78">
        <f t="shared" si="228"/>
        <v>40569.100000000006</v>
      </c>
      <c r="K215" s="78">
        <f t="shared" si="228"/>
        <v>39825</v>
      </c>
      <c r="L215" s="78">
        <f t="shared" si="228"/>
        <v>0</v>
      </c>
      <c r="M215" s="78">
        <f t="shared" si="228"/>
        <v>0</v>
      </c>
      <c r="N215" s="35">
        <v>100</v>
      </c>
      <c r="O215" s="80">
        <f t="shared" si="223"/>
        <v>63.121752830795572</v>
      </c>
      <c r="P215" s="77"/>
      <c r="Q215" s="173"/>
      <c r="R215" s="173"/>
      <c r="S215" s="32"/>
    </row>
    <row r="216" spans="1:19" s="9" customFormat="1" ht="38.25" customHeight="1" x14ac:dyDescent="0.2">
      <c r="A216" s="130"/>
      <c r="B216" s="95" t="s">
        <v>36</v>
      </c>
      <c r="C216" s="94"/>
      <c r="D216" s="195">
        <f t="shared" si="227"/>
        <v>24698.9</v>
      </c>
      <c r="E216" s="195">
        <f t="shared" si="227"/>
        <v>24687.100000000002</v>
      </c>
      <c r="F216" s="206">
        <f t="shared" ref="F216:K216" si="229">F217+F223+F225+F230+F234+F232</f>
        <v>0</v>
      </c>
      <c r="G216" s="206">
        <f t="shared" si="229"/>
        <v>0</v>
      </c>
      <c r="H216" s="206">
        <f t="shared" si="229"/>
        <v>1893.8999999999999</v>
      </c>
      <c r="I216" s="206">
        <f t="shared" si="229"/>
        <v>1893.8999999999999</v>
      </c>
      <c r="J216" s="206">
        <f t="shared" si="229"/>
        <v>22805</v>
      </c>
      <c r="K216" s="206">
        <f t="shared" si="229"/>
        <v>22793.200000000001</v>
      </c>
      <c r="L216" s="206">
        <f t="shared" ref="L216:M216" si="230">L217+L223+L225+L230+L234</f>
        <v>0</v>
      </c>
      <c r="M216" s="206">
        <f t="shared" si="230"/>
        <v>0</v>
      </c>
      <c r="N216" s="96">
        <v>100</v>
      </c>
      <c r="O216" s="195">
        <f t="shared" si="223"/>
        <v>99.952224592998078</v>
      </c>
      <c r="P216" s="97"/>
      <c r="Q216" s="94"/>
      <c r="R216" s="94"/>
      <c r="S216" s="71"/>
    </row>
    <row r="217" spans="1:19" ht="63.75" x14ac:dyDescent="0.25">
      <c r="A217" s="130"/>
      <c r="B217" s="208" t="s">
        <v>125</v>
      </c>
      <c r="C217" s="122"/>
      <c r="D217" s="181">
        <f t="shared" si="227"/>
        <v>19309.100000000002</v>
      </c>
      <c r="E217" s="181">
        <f t="shared" si="227"/>
        <v>19297.300000000003</v>
      </c>
      <c r="F217" s="489">
        <f t="shared" ref="F217:K217" si="231">SUM(F218:F222)</f>
        <v>0</v>
      </c>
      <c r="G217" s="489">
        <f t="shared" si="231"/>
        <v>0</v>
      </c>
      <c r="H217" s="489">
        <f t="shared" si="231"/>
        <v>843.4</v>
      </c>
      <c r="I217" s="489">
        <f t="shared" si="231"/>
        <v>843.4</v>
      </c>
      <c r="J217" s="181">
        <f t="shared" si="231"/>
        <v>18465.7</v>
      </c>
      <c r="K217" s="489">
        <f t="shared" si="231"/>
        <v>18453.900000000001</v>
      </c>
      <c r="L217" s="181">
        <f t="shared" ref="L217:M217" si="232">L218+L220+L221+L222</f>
        <v>0</v>
      </c>
      <c r="M217" s="181">
        <f t="shared" si="232"/>
        <v>0</v>
      </c>
      <c r="N217" s="28">
        <v>100</v>
      </c>
      <c r="O217" s="181">
        <f t="shared" si="223"/>
        <v>99.938888917660591</v>
      </c>
      <c r="P217" s="208" t="s">
        <v>77</v>
      </c>
      <c r="Q217" s="28">
        <v>98</v>
      </c>
      <c r="R217" s="28">
        <v>98</v>
      </c>
      <c r="S217" s="28">
        <f t="shared" ref="S217" si="233">R217/Q217*100</f>
        <v>100</v>
      </c>
    </row>
    <row r="218" spans="1:19" ht="243" customHeight="1" x14ac:dyDescent="0.25">
      <c r="A218" s="130"/>
      <c r="B218" s="17" t="s">
        <v>130</v>
      </c>
      <c r="C218" s="18"/>
      <c r="D218" s="187">
        <f t="shared" si="227"/>
        <v>799.7</v>
      </c>
      <c r="E218" s="187">
        <f t="shared" si="227"/>
        <v>799.7</v>
      </c>
      <c r="F218" s="187"/>
      <c r="G218" s="187"/>
      <c r="H218" s="187"/>
      <c r="I218" s="187"/>
      <c r="J218" s="187">
        <v>799.7</v>
      </c>
      <c r="K218" s="487">
        <v>799.7</v>
      </c>
      <c r="L218" s="187"/>
      <c r="M218" s="187"/>
      <c r="N218" s="49">
        <v>100</v>
      </c>
      <c r="O218" s="187">
        <f t="shared" si="223"/>
        <v>100</v>
      </c>
      <c r="P218" s="17"/>
      <c r="Q218" s="49"/>
      <c r="R218" s="49"/>
      <c r="S218" s="49"/>
    </row>
    <row r="219" spans="1:19" ht="243" customHeight="1" x14ac:dyDescent="0.25">
      <c r="A219" s="130"/>
      <c r="B219" s="491" t="s">
        <v>130</v>
      </c>
      <c r="C219" s="488"/>
      <c r="D219" s="487">
        <f t="shared" ref="D219" si="234">F219+H219+J219+L219</f>
        <v>15699.199999999999</v>
      </c>
      <c r="E219" s="487">
        <f t="shared" ref="E219" si="235">G219+I219+K219+M219</f>
        <v>15699.199999999999</v>
      </c>
      <c r="F219" s="487"/>
      <c r="G219" s="487"/>
      <c r="H219" s="487">
        <v>843.4</v>
      </c>
      <c r="I219" s="487">
        <v>843.4</v>
      </c>
      <c r="J219" s="487">
        <v>14855.8</v>
      </c>
      <c r="K219" s="487">
        <v>14855.8</v>
      </c>
      <c r="L219" s="487"/>
      <c r="M219" s="487"/>
      <c r="N219" s="49"/>
      <c r="O219" s="487"/>
      <c r="P219" s="491"/>
      <c r="Q219" s="49"/>
      <c r="R219" s="49"/>
      <c r="S219" s="49"/>
    </row>
    <row r="220" spans="1:19" ht="185.25" customHeight="1" x14ac:dyDescent="0.25">
      <c r="A220" s="130"/>
      <c r="B220" s="104" t="s">
        <v>131</v>
      </c>
      <c r="C220" s="18"/>
      <c r="D220" s="187">
        <f t="shared" ref="D220:D227" si="236">F220+H220+J220+L220</f>
        <v>331</v>
      </c>
      <c r="E220" s="187">
        <f t="shared" ref="E220" si="237">I220+K220</f>
        <v>319.2</v>
      </c>
      <c r="F220" s="187"/>
      <c r="G220" s="187"/>
      <c r="H220" s="187"/>
      <c r="I220" s="187"/>
      <c r="J220" s="187">
        <v>331</v>
      </c>
      <c r="K220" s="187">
        <v>319.2</v>
      </c>
      <c r="L220" s="187"/>
      <c r="M220" s="187"/>
      <c r="N220" s="49">
        <v>100</v>
      </c>
      <c r="O220" s="187">
        <f t="shared" si="223"/>
        <v>96.435045317220542</v>
      </c>
      <c r="P220" s="17"/>
      <c r="Q220" s="49"/>
      <c r="R220" s="49"/>
      <c r="S220" s="49"/>
    </row>
    <row r="221" spans="1:19" ht="159.75" customHeight="1" x14ac:dyDescent="0.25">
      <c r="A221" s="130"/>
      <c r="B221" s="104" t="s">
        <v>132</v>
      </c>
      <c r="C221" s="18"/>
      <c r="D221" s="187">
        <f t="shared" si="236"/>
        <v>25</v>
      </c>
      <c r="E221" s="187">
        <f t="shared" ref="E221" si="238">I221+K221</f>
        <v>25</v>
      </c>
      <c r="F221" s="187"/>
      <c r="G221" s="187"/>
      <c r="H221" s="187"/>
      <c r="I221" s="187"/>
      <c r="J221" s="187">
        <v>25</v>
      </c>
      <c r="K221" s="187">
        <v>25</v>
      </c>
      <c r="L221" s="187"/>
      <c r="M221" s="187"/>
      <c r="N221" s="49">
        <v>100</v>
      </c>
      <c r="O221" s="187">
        <f t="shared" si="223"/>
        <v>100</v>
      </c>
      <c r="P221" s="17"/>
      <c r="Q221" s="49"/>
      <c r="R221" s="49"/>
      <c r="S221" s="49"/>
    </row>
    <row r="222" spans="1:19" ht="258" customHeight="1" x14ac:dyDescent="0.25">
      <c r="A222" s="130"/>
      <c r="B222" s="104" t="s">
        <v>133</v>
      </c>
      <c r="C222" s="18"/>
      <c r="D222" s="187">
        <f t="shared" si="236"/>
        <v>2454.1999999999998</v>
      </c>
      <c r="E222" s="187">
        <f t="shared" ref="E222" si="239">I222+K222</f>
        <v>2454.1999999999998</v>
      </c>
      <c r="F222" s="187"/>
      <c r="G222" s="187"/>
      <c r="H222" s="187"/>
      <c r="I222" s="187"/>
      <c r="J222" s="399">
        <v>2454.1999999999998</v>
      </c>
      <c r="K222" s="487">
        <v>2454.1999999999998</v>
      </c>
      <c r="L222" s="187"/>
      <c r="M222" s="187"/>
      <c r="N222" s="49">
        <v>100</v>
      </c>
      <c r="O222" s="187">
        <f t="shared" si="223"/>
        <v>100</v>
      </c>
      <c r="P222" s="17"/>
      <c r="Q222" s="49"/>
      <c r="R222" s="49"/>
      <c r="S222" s="49"/>
    </row>
    <row r="223" spans="1:19" ht="117.75" customHeight="1" x14ac:dyDescent="0.25">
      <c r="A223" s="115"/>
      <c r="B223" s="48" t="s">
        <v>126</v>
      </c>
      <c r="C223" s="208"/>
      <c r="D223" s="181">
        <f t="shared" si="236"/>
        <v>530.29999999999995</v>
      </c>
      <c r="E223" s="386">
        <f t="shared" ref="E223:E224" si="240">I223+K223</f>
        <v>530.29999999999995</v>
      </c>
      <c r="F223" s="386">
        <f t="shared" ref="F223:M223" si="241">F224</f>
        <v>0</v>
      </c>
      <c r="G223" s="386">
        <f t="shared" si="241"/>
        <v>0</v>
      </c>
      <c r="H223" s="181">
        <f t="shared" si="241"/>
        <v>530.29999999999995</v>
      </c>
      <c r="I223" s="386">
        <f t="shared" si="241"/>
        <v>530.29999999999995</v>
      </c>
      <c r="J223" s="386">
        <f t="shared" si="241"/>
        <v>0</v>
      </c>
      <c r="K223" s="386">
        <f t="shared" si="241"/>
        <v>0</v>
      </c>
      <c r="L223" s="386">
        <f t="shared" si="241"/>
        <v>0</v>
      </c>
      <c r="M223" s="386">
        <f t="shared" si="241"/>
        <v>0</v>
      </c>
      <c r="N223" s="28">
        <v>100</v>
      </c>
      <c r="O223" s="181">
        <f t="shared" si="223"/>
        <v>100</v>
      </c>
      <c r="P223" s="208" t="s">
        <v>75</v>
      </c>
      <c r="Q223" s="28">
        <v>98</v>
      </c>
      <c r="R223" s="28">
        <v>98</v>
      </c>
      <c r="S223" s="28">
        <f t="shared" ref="S223" si="242">R223/Q223*100</f>
        <v>100</v>
      </c>
    </row>
    <row r="224" spans="1:19" ht="294" customHeight="1" x14ac:dyDescent="0.25">
      <c r="A224" s="130"/>
      <c r="B224" s="104" t="s">
        <v>134</v>
      </c>
      <c r="C224" s="17"/>
      <c r="D224" s="187">
        <f t="shared" si="236"/>
        <v>530.29999999999995</v>
      </c>
      <c r="E224" s="187">
        <f t="shared" si="240"/>
        <v>530.29999999999995</v>
      </c>
      <c r="F224" s="187"/>
      <c r="G224" s="187"/>
      <c r="H224" s="399">
        <v>530.29999999999995</v>
      </c>
      <c r="I224" s="449">
        <v>530.29999999999995</v>
      </c>
      <c r="J224" s="187"/>
      <c r="K224" s="187"/>
      <c r="L224" s="187"/>
      <c r="M224" s="187"/>
      <c r="N224" s="49">
        <v>100</v>
      </c>
      <c r="O224" s="187">
        <f t="shared" si="223"/>
        <v>100</v>
      </c>
      <c r="P224" s="17"/>
      <c r="Q224" s="49"/>
      <c r="R224" s="49"/>
      <c r="S224" s="49"/>
    </row>
    <row r="225" spans="1:19" ht="63.75" x14ac:dyDescent="0.25">
      <c r="A225" s="130"/>
      <c r="B225" s="48" t="s">
        <v>127</v>
      </c>
      <c r="C225" s="197"/>
      <c r="D225" s="181">
        <f t="shared" si="236"/>
        <v>4339.3</v>
      </c>
      <c r="E225" s="181">
        <f t="shared" ref="E225:E226" si="243">I225+K225</f>
        <v>4339.3</v>
      </c>
      <c r="F225" s="181">
        <f t="shared" ref="F225:M225" si="244">F226+F227+F228+F229</f>
        <v>0</v>
      </c>
      <c r="G225" s="181">
        <f t="shared" si="244"/>
        <v>0</v>
      </c>
      <c r="H225" s="181">
        <f t="shared" si="244"/>
        <v>0</v>
      </c>
      <c r="I225" s="181">
        <f t="shared" si="244"/>
        <v>0</v>
      </c>
      <c r="J225" s="181">
        <f t="shared" si="244"/>
        <v>4339.3</v>
      </c>
      <c r="K225" s="181">
        <f t="shared" si="244"/>
        <v>4339.3</v>
      </c>
      <c r="L225" s="181">
        <f t="shared" si="244"/>
        <v>0</v>
      </c>
      <c r="M225" s="181">
        <f t="shared" si="244"/>
        <v>0</v>
      </c>
      <c r="N225" s="28">
        <v>100</v>
      </c>
      <c r="O225" s="181">
        <f t="shared" si="223"/>
        <v>100</v>
      </c>
      <c r="P225" s="197" t="s">
        <v>76</v>
      </c>
      <c r="Q225" s="28">
        <v>0</v>
      </c>
      <c r="R225" s="28">
        <v>0</v>
      </c>
      <c r="S225" s="28">
        <v>0</v>
      </c>
    </row>
    <row r="226" spans="1:19" ht="179.25" hidden="1" customHeight="1" x14ac:dyDescent="0.25">
      <c r="A226" s="130"/>
      <c r="B226" s="104" t="s">
        <v>135</v>
      </c>
      <c r="C226" s="124"/>
      <c r="D226" s="187">
        <f t="shared" si="236"/>
        <v>0</v>
      </c>
      <c r="E226" s="187">
        <f t="shared" si="243"/>
        <v>0</v>
      </c>
      <c r="F226" s="187"/>
      <c r="G226" s="187"/>
      <c r="H226" s="399">
        <v>0</v>
      </c>
      <c r="I226" s="187">
        <v>0</v>
      </c>
      <c r="J226" s="187"/>
      <c r="K226" s="187"/>
      <c r="L226" s="187"/>
      <c r="M226" s="187"/>
      <c r="N226" s="49">
        <v>100</v>
      </c>
      <c r="O226" s="187" t="e">
        <f t="shared" si="223"/>
        <v>#DIV/0!</v>
      </c>
      <c r="P226" s="124"/>
      <c r="Q226" s="49"/>
      <c r="R226" s="49"/>
      <c r="S226" s="49"/>
    </row>
    <row r="227" spans="1:19" ht="154.5" customHeight="1" x14ac:dyDescent="0.25">
      <c r="A227" s="130"/>
      <c r="B227" s="104" t="s">
        <v>136</v>
      </c>
      <c r="C227" s="124"/>
      <c r="D227" s="187">
        <f t="shared" si="236"/>
        <v>4221.3</v>
      </c>
      <c r="E227" s="187">
        <f t="shared" ref="E227" si="245">I227+K227</f>
        <v>4221.3</v>
      </c>
      <c r="F227" s="187"/>
      <c r="G227" s="187"/>
      <c r="H227" s="187"/>
      <c r="I227" s="187"/>
      <c r="J227" s="399">
        <v>4221.3</v>
      </c>
      <c r="K227" s="449">
        <v>4221.3</v>
      </c>
      <c r="L227" s="187"/>
      <c r="M227" s="187"/>
      <c r="N227" s="49">
        <v>100</v>
      </c>
      <c r="O227" s="187">
        <f t="shared" si="223"/>
        <v>100</v>
      </c>
      <c r="P227" s="124"/>
      <c r="Q227" s="49"/>
      <c r="R227" s="49"/>
      <c r="S227" s="49"/>
    </row>
    <row r="228" spans="1:19" ht="182.25" hidden="1" customHeight="1" x14ac:dyDescent="0.25">
      <c r="A228" s="130"/>
      <c r="B228" s="104" t="s">
        <v>137</v>
      </c>
      <c r="C228" s="124"/>
      <c r="D228" s="181"/>
      <c r="E228" s="187"/>
      <c r="F228" s="187"/>
      <c r="G228" s="187"/>
      <c r="H228" s="187"/>
      <c r="I228" s="187"/>
      <c r="J228" s="187"/>
      <c r="K228" s="187"/>
      <c r="L228" s="187"/>
      <c r="M228" s="187"/>
      <c r="N228" s="49">
        <v>0</v>
      </c>
      <c r="O228" s="187">
        <v>0</v>
      </c>
      <c r="P228" s="124"/>
      <c r="Q228" s="49"/>
      <c r="R228" s="49"/>
      <c r="S228" s="49"/>
    </row>
    <row r="229" spans="1:19" ht="166.5" customHeight="1" x14ac:dyDescent="0.25">
      <c r="A229" s="115"/>
      <c r="B229" s="104" t="s">
        <v>138</v>
      </c>
      <c r="C229" s="124"/>
      <c r="D229" s="187">
        <f t="shared" ref="D229:D248" si="246">F229+H229+J229+L229</f>
        <v>118</v>
      </c>
      <c r="E229" s="187">
        <f t="shared" ref="E229:E230" si="247">I229+K229</f>
        <v>118</v>
      </c>
      <c r="F229" s="187"/>
      <c r="G229" s="187"/>
      <c r="H229" s="187"/>
      <c r="I229" s="187"/>
      <c r="J229" s="187">
        <v>118</v>
      </c>
      <c r="K229" s="399">
        <v>118</v>
      </c>
      <c r="L229" s="187"/>
      <c r="M229" s="187"/>
      <c r="N229" s="49">
        <v>100</v>
      </c>
      <c r="O229" s="187">
        <f t="shared" ref="O229:O272" si="248">E229/D229*100</f>
        <v>100</v>
      </c>
      <c r="P229" s="124"/>
      <c r="Q229" s="49"/>
      <c r="R229" s="49"/>
      <c r="S229" s="49"/>
    </row>
    <row r="230" spans="1:19" ht="0.75" customHeight="1" x14ac:dyDescent="0.25">
      <c r="A230" s="505"/>
      <c r="B230" s="48" t="s">
        <v>241</v>
      </c>
      <c r="C230" s="122"/>
      <c r="D230" s="181">
        <f t="shared" si="246"/>
        <v>0</v>
      </c>
      <c r="E230" s="181">
        <f t="shared" si="247"/>
        <v>0</v>
      </c>
      <c r="F230" s="181">
        <f t="shared" ref="F230:M232" si="249">F231</f>
        <v>0</v>
      </c>
      <c r="G230" s="181">
        <f t="shared" si="249"/>
        <v>0</v>
      </c>
      <c r="H230" s="181">
        <f t="shared" si="249"/>
        <v>0</v>
      </c>
      <c r="I230" s="181">
        <f t="shared" si="249"/>
        <v>0</v>
      </c>
      <c r="J230" s="181">
        <f t="shared" si="249"/>
        <v>0</v>
      </c>
      <c r="K230" s="181">
        <f t="shared" si="249"/>
        <v>0</v>
      </c>
      <c r="L230" s="181">
        <f t="shared" si="249"/>
        <v>0</v>
      </c>
      <c r="M230" s="181">
        <f t="shared" si="249"/>
        <v>0</v>
      </c>
      <c r="N230" s="28">
        <v>100</v>
      </c>
      <c r="O230" s="181" t="e">
        <f t="shared" si="248"/>
        <v>#DIV/0!</v>
      </c>
      <c r="P230" s="197" t="s">
        <v>76</v>
      </c>
      <c r="Q230" s="28">
        <v>0</v>
      </c>
      <c r="R230" s="28">
        <v>0</v>
      </c>
      <c r="S230" s="28">
        <v>0</v>
      </c>
    </row>
    <row r="231" spans="1:19" ht="168.75" hidden="1" customHeight="1" x14ac:dyDescent="0.25">
      <c r="A231" s="505"/>
      <c r="B231" s="104" t="s">
        <v>284</v>
      </c>
      <c r="C231" s="18"/>
      <c r="D231" s="187"/>
      <c r="E231" s="187"/>
      <c r="F231" s="187"/>
      <c r="G231" s="187"/>
      <c r="H231" s="187"/>
      <c r="I231" s="187"/>
      <c r="J231" s="187"/>
      <c r="K231" s="187"/>
      <c r="L231" s="187"/>
      <c r="M231" s="187"/>
      <c r="N231" s="49">
        <v>100</v>
      </c>
      <c r="O231" s="187" t="e">
        <f t="shared" si="248"/>
        <v>#DIV/0!</v>
      </c>
      <c r="P231" s="124"/>
      <c r="Q231" s="49"/>
      <c r="R231" s="49"/>
      <c r="S231" s="49"/>
    </row>
    <row r="232" spans="1:19" ht="96" hidden="1" customHeight="1" x14ac:dyDescent="0.25">
      <c r="A232" s="505"/>
      <c r="B232" s="48" t="s">
        <v>286</v>
      </c>
      <c r="C232" s="122"/>
      <c r="D232" s="451">
        <f t="shared" ref="D232" si="250">F232+H232+J232+L232</f>
        <v>0</v>
      </c>
      <c r="E232" s="451">
        <f>I232+K232+G232</f>
        <v>0</v>
      </c>
      <c r="F232" s="451">
        <f t="shared" si="249"/>
        <v>0</v>
      </c>
      <c r="G232" s="451">
        <f t="shared" si="249"/>
        <v>0</v>
      </c>
      <c r="H232" s="451">
        <f t="shared" si="249"/>
        <v>0</v>
      </c>
      <c r="I232" s="451">
        <f t="shared" si="249"/>
        <v>0</v>
      </c>
      <c r="J232" s="451">
        <f t="shared" si="249"/>
        <v>0</v>
      </c>
      <c r="K232" s="451">
        <f t="shared" si="249"/>
        <v>0</v>
      </c>
      <c r="L232" s="451">
        <f t="shared" si="249"/>
        <v>0</v>
      </c>
      <c r="M232" s="451">
        <f t="shared" si="249"/>
        <v>0</v>
      </c>
      <c r="N232" s="28">
        <v>100</v>
      </c>
      <c r="O232" s="451" t="e">
        <f t="shared" ref="O232" si="251">E232/D232*100</f>
        <v>#DIV/0!</v>
      </c>
      <c r="P232" s="124"/>
      <c r="Q232" s="49"/>
      <c r="R232" s="49"/>
      <c r="S232" s="49"/>
    </row>
    <row r="233" spans="1:19" ht="219" hidden="1" customHeight="1" x14ac:dyDescent="0.25">
      <c r="A233" s="505"/>
      <c r="B233" s="104" t="s">
        <v>285</v>
      </c>
      <c r="C233" s="450"/>
      <c r="D233" s="449">
        <f t="shared" ref="D233" si="252">F233+H233+J233+L233</f>
        <v>0</v>
      </c>
      <c r="E233" s="449">
        <f>I233+K233+G233</f>
        <v>0</v>
      </c>
      <c r="F233" s="449"/>
      <c r="G233" s="449"/>
      <c r="H233" s="449"/>
      <c r="I233" s="449"/>
      <c r="J233" s="449"/>
      <c r="K233" s="449"/>
      <c r="L233" s="449"/>
      <c r="M233" s="449"/>
      <c r="N233" s="49"/>
      <c r="O233" s="449"/>
      <c r="P233" s="124"/>
      <c r="Q233" s="49"/>
      <c r="R233" s="49"/>
      <c r="S233" s="49"/>
    </row>
    <row r="234" spans="1:19" ht="89.25" x14ac:dyDescent="0.25">
      <c r="A234" s="130"/>
      <c r="B234" s="48" t="s">
        <v>324</v>
      </c>
      <c r="C234" s="122"/>
      <c r="D234" s="181">
        <f t="shared" si="246"/>
        <v>520.20000000000005</v>
      </c>
      <c r="E234" s="181">
        <f t="shared" ref="E234" si="253">I234+K234</f>
        <v>520.20000000000005</v>
      </c>
      <c r="F234" s="386">
        <f t="shared" ref="F234:K234" si="254">F235</f>
        <v>0</v>
      </c>
      <c r="G234" s="386">
        <f t="shared" si="254"/>
        <v>0</v>
      </c>
      <c r="H234" s="181">
        <f>H235+H236</f>
        <v>520.20000000000005</v>
      </c>
      <c r="I234" s="451">
        <f>I235+I236</f>
        <v>520.20000000000005</v>
      </c>
      <c r="J234" s="386">
        <f t="shared" si="254"/>
        <v>0</v>
      </c>
      <c r="K234" s="386">
        <f t="shared" si="254"/>
        <v>0</v>
      </c>
      <c r="L234" s="181"/>
      <c r="M234" s="181"/>
      <c r="N234" s="28">
        <v>100</v>
      </c>
      <c r="O234" s="181">
        <f t="shared" si="248"/>
        <v>100</v>
      </c>
      <c r="P234" s="208" t="s">
        <v>78</v>
      </c>
      <c r="Q234" s="28">
        <v>100</v>
      </c>
      <c r="R234" s="28">
        <v>100</v>
      </c>
      <c r="S234" s="28">
        <f t="shared" ref="S234" si="255">R234/Q234*100</f>
        <v>100</v>
      </c>
    </row>
    <row r="235" spans="1:19" ht="231.75" customHeight="1" x14ac:dyDescent="0.25">
      <c r="A235" s="115"/>
      <c r="B235" s="104" t="s">
        <v>139</v>
      </c>
      <c r="C235" s="18"/>
      <c r="D235" s="187">
        <f t="shared" si="246"/>
        <v>473.6</v>
      </c>
      <c r="E235" s="187">
        <f t="shared" ref="E235" si="256">I235+K235</f>
        <v>473.6</v>
      </c>
      <c r="F235" s="187"/>
      <c r="G235" s="187"/>
      <c r="H235" s="187">
        <v>473.6</v>
      </c>
      <c r="I235" s="487">
        <v>473.6</v>
      </c>
      <c r="J235" s="187">
        <v>0</v>
      </c>
      <c r="K235" s="187">
        <v>0</v>
      </c>
      <c r="L235" s="187"/>
      <c r="M235" s="187"/>
      <c r="N235" s="49">
        <v>100</v>
      </c>
      <c r="O235" s="187">
        <f t="shared" si="248"/>
        <v>100</v>
      </c>
      <c r="P235" s="17"/>
      <c r="Q235" s="49"/>
      <c r="R235" s="49"/>
      <c r="S235" s="49"/>
    </row>
    <row r="236" spans="1:19" ht="183.75" customHeight="1" x14ac:dyDescent="0.25">
      <c r="A236" s="115"/>
      <c r="B236" s="104" t="s">
        <v>287</v>
      </c>
      <c r="C236" s="450"/>
      <c r="D236" s="449">
        <f t="shared" ref="D236" si="257">F236+H236+J236+L236</f>
        <v>46.6</v>
      </c>
      <c r="E236" s="449">
        <f t="shared" ref="E236" si="258">I236+K236</f>
        <v>46.6</v>
      </c>
      <c r="F236" s="449"/>
      <c r="G236" s="449"/>
      <c r="H236" s="449">
        <v>46.6</v>
      </c>
      <c r="I236" s="449">
        <v>46.6</v>
      </c>
      <c r="J236" s="449"/>
      <c r="K236" s="449"/>
      <c r="L236" s="449"/>
      <c r="M236" s="449"/>
      <c r="N236" s="49"/>
      <c r="O236" s="449"/>
      <c r="P236" s="452"/>
      <c r="Q236" s="49"/>
      <c r="R236" s="49"/>
      <c r="S236" s="49"/>
    </row>
    <row r="237" spans="1:19" ht="101.25" customHeight="1" x14ac:dyDescent="0.25">
      <c r="A237" s="115"/>
      <c r="B237" s="381" t="s">
        <v>242</v>
      </c>
      <c r="C237" s="202"/>
      <c r="D237" s="195">
        <f t="shared" si="246"/>
        <v>67015.599999999991</v>
      </c>
      <c r="E237" s="195">
        <f t="shared" ref="E237" si="259">I237+K237</f>
        <v>33204.699999999997</v>
      </c>
      <c r="F237" s="195">
        <f t="shared" ref="F237:K237" si="260">F238+F245</f>
        <v>0</v>
      </c>
      <c r="G237" s="195">
        <f t="shared" si="260"/>
        <v>0</v>
      </c>
      <c r="H237" s="195">
        <f t="shared" si="260"/>
        <v>49251.499999999993</v>
      </c>
      <c r="I237" s="195">
        <f t="shared" si="260"/>
        <v>16172.9</v>
      </c>
      <c r="J237" s="195">
        <f t="shared" si="260"/>
        <v>17764.100000000002</v>
      </c>
      <c r="K237" s="195">
        <f t="shared" si="260"/>
        <v>17031.8</v>
      </c>
      <c r="L237" s="195">
        <f>SUM(L238:L245)</f>
        <v>0</v>
      </c>
      <c r="M237" s="195">
        <f>SUM(M238:M245)</f>
        <v>0</v>
      </c>
      <c r="N237" s="71">
        <v>100</v>
      </c>
      <c r="O237" s="195">
        <f t="shared" si="248"/>
        <v>49.547717247924368</v>
      </c>
      <c r="P237" s="68"/>
      <c r="Q237" s="202"/>
      <c r="R237" s="202"/>
      <c r="S237" s="71"/>
    </row>
    <row r="238" spans="1:19" ht="63.75" customHeight="1" x14ac:dyDescent="0.25">
      <c r="A238" s="115"/>
      <c r="B238" s="48" t="s">
        <v>128</v>
      </c>
      <c r="C238" s="122"/>
      <c r="D238" s="181">
        <f t="shared" si="246"/>
        <v>4350.5</v>
      </c>
      <c r="E238" s="181">
        <f t="shared" ref="E238:E240" si="261">I238+K238</f>
        <v>4180.3</v>
      </c>
      <c r="F238" s="451">
        <f t="shared" ref="F238:K238" si="262">SUM(F239:F244)</f>
        <v>0</v>
      </c>
      <c r="G238" s="451">
        <f t="shared" si="262"/>
        <v>0</v>
      </c>
      <c r="H238" s="451">
        <f t="shared" si="262"/>
        <v>3891.7</v>
      </c>
      <c r="I238" s="451">
        <f t="shared" si="262"/>
        <v>3722</v>
      </c>
      <c r="J238" s="181">
        <f t="shared" si="262"/>
        <v>458.79999999999995</v>
      </c>
      <c r="K238" s="451">
        <f t="shared" si="262"/>
        <v>458.29999999999995</v>
      </c>
      <c r="L238" s="181">
        <f>L239+L241+L244</f>
        <v>0</v>
      </c>
      <c r="M238" s="181">
        <f>M239+M241+M244</f>
        <v>0</v>
      </c>
      <c r="N238" s="28">
        <v>100</v>
      </c>
      <c r="O238" s="181">
        <f t="shared" si="248"/>
        <v>96.087805999310433</v>
      </c>
      <c r="P238" s="208" t="s">
        <v>75</v>
      </c>
      <c r="Q238" s="28">
        <v>98</v>
      </c>
      <c r="R238" s="28">
        <v>98</v>
      </c>
      <c r="S238" s="28">
        <f t="shared" ref="S238" si="263">R238/Q238*100</f>
        <v>100</v>
      </c>
    </row>
    <row r="239" spans="1:19" ht="255.75" customHeight="1" x14ac:dyDescent="0.25">
      <c r="A239" s="115"/>
      <c r="B239" s="104" t="s">
        <v>140</v>
      </c>
      <c r="C239" s="18"/>
      <c r="D239" s="187">
        <f t="shared" si="246"/>
        <v>100</v>
      </c>
      <c r="E239" s="187">
        <f t="shared" si="261"/>
        <v>0</v>
      </c>
      <c r="F239" s="187"/>
      <c r="G239" s="134"/>
      <c r="H239" s="187">
        <v>100</v>
      </c>
      <c r="I239" s="187">
        <v>0</v>
      </c>
      <c r="J239" s="187"/>
      <c r="K239" s="187"/>
      <c r="L239" s="187"/>
      <c r="M239" s="187"/>
      <c r="N239" s="49">
        <v>100</v>
      </c>
      <c r="O239" s="187">
        <f t="shared" si="248"/>
        <v>0</v>
      </c>
      <c r="P239" s="17"/>
      <c r="Q239" s="49"/>
      <c r="R239" s="49"/>
      <c r="S239" s="49"/>
    </row>
    <row r="240" spans="1:19" ht="231" customHeight="1" x14ac:dyDescent="0.25">
      <c r="A240" s="115"/>
      <c r="B240" s="104" t="s">
        <v>288</v>
      </c>
      <c r="C240" s="450"/>
      <c r="D240" s="449">
        <f t="shared" si="246"/>
        <v>3806.5</v>
      </c>
      <c r="E240" s="449">
        <f t="shared" si="261"/>
        <v>3736.3</v>
      </c>
      <c r="F240" s="449"/>
      <c r="G240" s="134"/>
      <c r="H240" s="449">
        <v>3768.6</v>
      </c>
      <c r="I240" s="449">
        <v>3698.9</v>
      </c>
      <c r="J240" s="449">
        <v>37.9</v>
      </c>
      <c r="K240" s="449">
        <v>37.4</v>
      </c>
      <c r="L240" s="449"/>
      <c r="M240" s="449"/>
      <c r="N240" s="49">
        <v>100</v>
      </c>
      <c r="O240" s="449">
        <f t="shared" si="248"/>
        <v>98.155786155260742</v>
      </c>
      <c r="P240" s="452"/>
      <c r="Q240" s="49"/>
      <c r="R240" s="49"/>
      <c r="S240" s="49"/>
    </row>
    <row r="241" spans="1:19" ht="180.75" customHeight="1" x14ac:dyDescent="0.25">
      <c r="A241" s="115"/>
      <c r="B241" s="104" t="s">
        <v>141</v>
      </c>
      <c r="C241" s="18"/>
      <c r="D241" s="187">
        <f t="shared" si="246"/>
        <v>399.7</v>
      </c>
      <c r="E241" s="187">
        <f t="shared" ref="E241:E243" si="264">I241+K241</f>
        <v>399.7</v>
      </c>
      <c r="F241" s="187"/>
      <c r="G241" s="134"/>
      <c r="H241" s="187"/>
      <c r="I241" s="187"/>
      <c r="J241" s="399">
        <v>399.7</v>
      </c>
      <c r="K241" s="187">
        <v>399.7</v>
      </c>
      <c r="L241" s="187"/>
      <c r="M241" s="187"/>
      <c r="N241" s="49">
        <v>100</v>
      </c>
      <c r="O241" s="187">
        <f t="shared" si="248"/>
        <v>100</v>
      </c>
      <c r="P241" s="17"/>
      <c r="Q241" s="49"/>
      <c r="R241" s="49"/>
      <c r="S241" s="49"/>
    </row>
    <row r="242" spans="1:19" ht="144.75" customHeight="1" x14ac:dyDescent="0.25">
      <c r="A242" s="115"/>
      <c r="B242" s="104" t="s">
        <v>289</v>
      </c>
      <c r="C242" s="450"/>
      <c r="D242" s="449">
        <f t="shared" ref="D242" si="265">F242+H242+J242+L242</f>
        <v>20</v>
      </c>
      <c r="E242" s="449">
        <f t="shared" ref="E242" si="266">I242+K242</f>
        <v>20</v>
      </c>
      <c r="F242" s="449"/>
      <c r="G242" s="134"/>
      <c r="H242" s="449"/>
      <c r="I242" s="449"/>
      <c r="J242" s="449">
        <v>20</v>
      </c>
      <c r="K242" s="449">
        <v>20</v>
      </c>
      <c r="L242" s="449"/>
      <c r="M242" s="449"/>
      <c r="N242" s="49"/>
      <c r="O242" s="449"/>
      <c r="P242" s="452"/>
      <c r="Q242" s="49"/>
      <c r="R242" s="49"/>
      <c r="S242" s="49"/>
    </row>
    <row r="243" spans="1:19" ht="132.75" customHeight="1" x14ac:dyDescent="0.25">
      <c r="A243" s="115"/>
      <c r="B243" s="104" t="s">
        <v>243</v>
      </c>
      <c r="C243" s="18"/>
      <c r="D243" s="187">
        <f t="shared" si="246"/>
        <v>0.9</v>
      </c>
      <c r="E243" s="187">
        <f t="shared" si="264"/>
        <v>0.9</v>
      </c>
      <c r="F243" s="187"/>
      <c r="G243" s="134"/>
      <c r="H243" s="187"/>
      <c r="I243" s="187"/>
      <c r="J243" s="187">
        <v>0.9</v>
      </c>
      <c r="K243" s="399">
        <v>0.9</v>
      </c>
      <c r="L243" s="187"/>
      <c r="M243" s="187"/>
      <c r="N243" s="49">
        <v>100</v>
      </c>
      <c r="O243" s="187">
        <f t="shared" si="248"/>
        <v>100</v>
      </c>
      <c r="P243" s="17"/>
      <c r="Q243" s="49"/>
      <c r="R243" s="49"/>
      <c r="S243" s="49"/>
    </row>
    <row r="244" spans="1:19" ht="211.5" customHeight="1" x14ac:dyDescent="0.25">
      <c r="A244" s="115"/>
      <c r="B244" s="104" t="s">
        <v>322</v>
      </c>
      <c r="C244" s="18"/>
      <c r="D244" s="487">
        <f t="shared" ref="D244" si="267">F244+H244+J244+L244</f>
        <v>23.400000000000002</v>
      </c>
      <c r="E244" s="487">
        <f t="shared" ref="E244" si="268">I244+K244</f>
        <v>23.400000000000002</v>
      </c>
      <c r="F244" s="187"/>
      <c r="G244" s="134"/>
      <c r="H244" s="187">
        <v>23.1</v>
      </c>
      <c r="I244" s="187">
        <v>23.1</v>
      </c>
      <c r="J244" s="399">
        <v>0.3</v>
      </c>
      <c r="K244" s="449">
        <v>0.3</v>
      </c>
      <c r="L244" s="187"/>
      <c r="M244" s="187"/>
      <c r="N244" s="49">
        <v>100</v>
      </c>
      <c r="O244" s="187">
        <f t="shared" si="248"/>
        <v>100</v>
      </c>
      <c r="P244" s="17"/>
      <c r="Q244" s="49"/>
      <c r="R244" s="49"/>
      <c r="S244" s="49"/>
    </row>
    <row r="245" spans="1:19" ht="74.25" customHeight="1" x14ac:dyDescent="0.25">
      <c r="A245" s="115"/>
      <c r="B245" s="48" t="s">
        <v>129</v>
      </c>
      <c r="C245" s="122"/>
      <c r="D245" s="181">
        <f t="shared" si="246"/>
        <v>62665.1</v>
      </c>
      <c r="E245" s="181">
        <f t="shared" ref="E245:E246" si="269">I245+K245</f>
        <v>29024.400000000001</v>
      </c>
      <c r="F245" s="489">
        <f t="shared" ref="F245:K245" si="270">SUM(F246:F249)</f>
        <v>0</v>
      </c>
      <c r="G245" s="489">
        <f t="shared" si="270"/>
        <v>0</v>
      </c>
      <c r="H245" s="489">
        <f t="shared" si="270"/>
        <v>45359.799999999996</v>
      </c>
      <c r="I245" s="489">
        <f t="shared" si="270"/>
        <v>12450.9</v>
      </c>
      <c r="J245" s="181">
        <f t="shared" si="270"/>
        <v>17305.300000000003</v>
      </c>
      <c r="K245" s="489">
        <f t="shared" si="270"/>
        <v>16573.5</v>
      </c>
      <c r="L245" s="181"/>
      <c r="M245" s="181"/>
      <c r="N245" s="122">
        <v>100</v>
      </c>
      <c r="O245" s="181">
        <f t="shared" si="248"/>
        <v>46.316689832139424</v>
      </c>
      <c r="P245" s="208" t="s">
        <v>77</v>
      </c>
      <c r="Q245" s="28">
        <v>98</v>
      </c>
      <c r="R245" s="28">
        <v>98</v>
      </c>
      <c r="S245" s="28">
        <f t="shared" ref="S245" si="271">R245/Q245*100</f>
        <v>100</v>
      </c>
    </row>
    <row r="246" spans="1:19" ht="252.75" customHeight="1" x14ac:dyDescent="0.25">
      <c r="A246" s="115"/>
      <c r="B246" s="104" t="s">
        <v>142</v>
      </c>
      <c r="C246" s="18"/>
      <c r="D246" s="187">
        <f t="shared" si="246"/>
        <v>9260.5</v>
      </c>
      <c r="E246" s="187">
        <f t="shared" si="269"/>
        <v>9260.5</v>
      </c>
      <c r="F246" s="187"/>
      <c r="G246" s="187"/>
      <c r="H246" s="187"/>
      <c r="I246" s="187"/>
      <c r="J246" s="187">
        <v>9260.5</v>
      </c>
      <c r="K246" s="487">
        <v>9260.5</v>
      </c>
      <c r="L246" s="187"/>
      <c r="M246" s="187"/>
      <c r="N246" s="18">
        <v>100</v>
      </c>
      <c r="O246" s="187">
        <f t="shared" si="248"/>
        <v>100</v>
      </c>
      <c r="P246" s="17"/>
      <c r="Q246" s="49"/>
      <c r="R246" s="49"/>
      <c r="S246" s="49"/>
    </row>
    <row r="247" spans="1:19" ht="181.5" customHeight="1" x14ac:dyDescent="0.25">
      <c r="A247" s="136"/>
      <c r="B247" s="104" t="s">
        <v>143</v>
      </c>
      <c r="C247" s="18"/>
      <c r="D247" s="187">
        <f t="shared" si="246"/>
        <v>7499</v>
      </c>
      <c r="E247" s="187">
        <f t="shared" ref="E247" si="272">I247+K247</f>
        <v>7345.1</v>
      </c>
      <c r="F247" s="187"/>
      <c r="G247" s="187"/>
      <c r="H247" s="187">
        <v>236.6</v>
      </c>
      <c r="I247" s="187">
        <v>236.6</v>
      </c>
      <c r="J247" s="187">
        <v>7262.4</v>
      </c>
      <c r="K247" s="187">
        <v>7108.5</v>
      </c>
      <c r="L247" s="187"/>
      <c r="M247" s="187"/>
      <c r="N247" s="18">
        <v>100</v>
      </c>
      <c r="O247" s="187">
        <f t="shared" si="248"/>
        <v>97.947726363515144</v>
      </c>
      <c r="P247" s="17"/>
      <c r="Q247" s="49"/>
      <c r="R247" s="49"/>
      <c r="S247" s="49"/>
    </row>
    <row r="248" spans="1:19" ht="157.5" customHeight="1" x14ac:dyDescent="0.25">
      <c r="A248" s="115"/>
      <c r="B248" s="104" t="s">
        <v>144</v>
      </c>
      <c r="C248" s="18"/>
      <c r="D248" s="187">
        <f t="shared" si="246"/>
        <v>81.2</v>
      </c>
      <c r="E248" s="187">
        <f t="shared" ref="E248" si="273">I248+K248</f>
        <v>81.2</v>
      </c>
      <c r="F248" s="187"/>
      <c r="G248" s="187"/>
      <c r="H248" s="187"/>
      <c r="I248" s="187"/>
      <c r="J248" s="187">
        <v>81.2</v>
      </c>
      <c r="K248" s="399">
        <v>81.2</v>
      </c>
      <c r="L248" s="187"/>
      <c r="M248" s="187"/>
      <c r="N248" s="18">
        <v>100</v>
      </c>
      <c r="O248" s="187">
        <f t="shared" si="248"/>
        <v>100</v>
      </c>
      <c r="P248" s="17"/>
      <c r="Q248" s="49"/>
      <c r="R248" s="49"/>
      <c r="S248" s="49"/>
    </row>
    <row r="249" spans="1:19" ht="183.75" customHeight="1" x14ac:dyDescent="0.25">
      <c r="A249" s="115"/>
      <c r="B249" s="104" t="s">
        <v>323</v>
      </c>
      <c r="C249" s="488"/>
      <c r="D249" s="487">
        <f t="shared" ref="D249" si="274">F249+H249+J249+L249</f>
        <v>45824.399999999994</v>
      </c>
      <c r="E249" s="487">
        <f t="shared" ref="E249" si="275">I249+K249</f>
        <v>12337.599999999999</v>
      </c>
      <c r="F249" s="487"/>
      <c r="G249" s="487"/>
      <c r="H249" s="487">
        <v>45123.199999999997</v>
      </c>
      <c r="I249" s="487">
        <v>12214.3</v>
      </c>
      <c r="J249" s="487">
        <v>701.2</v>
      </c>
      <c r="K249" s="487">
        <v>123.3</v>
      </c>
      <c r="L249" s="487"/>
      <c r="M249" s="487"/>
      <c r="N249" s="488"/>
      <c r="O249" s="487"/>
      <c r="P249" s="491"/>
      <c r="Q249" s="49"/>
      <c r="R249" s="49"/>
      <c r="S249" s="49"/>
    </row>
    <row r="250" spans="1:19" ht="147.75" customHeight="1" x14ac:dyDescent="0.25">
      <c r="A250" s="136" t="s">
        <v>200</v>
      </c>
      <c r="B250" s="50" t="s">
        <v>27</v>
      </c>
      <c r="C250" s="51" t="s">
        <v>246</v>
      </c>
      <c r="D250" s="182">
        <f t="shared" ref="D250:E282" si="276">F250+H250+J250</f>
        <v>125410.6</v>
      </c>
      <c r="E250" s="182">
        <f t="shared" ref="E250" si="277">G250+I250+K250</f>
        <v>102381.09999999999</v>
      </c>
      <c r="F250" s="183">
        <f t="shared" ref="F250:K250" si="278">F251+F256+F277</f>
        <v>1948.4</v>
      </c>
      <c r="G250" s="183">
        <f t="shared" si="278"/>
        <v>1948.4</v>
      </c>
      <c r="H250" s="183">
        <f t="shared" si="278"/>
        <v>88242.200000000012</v>
      </c>
      <c r="I250" s="183">
        <f t="shared" si="278"/>
        <v>65212.7</v>
      </c>
      <c r="J250" s="183">
        <f t="shared" si="278"/>
        <v>35220</v>
      </c>
      <c r="K250" s="183">
        <f t="shared" si="278"/>
        <v>35220</v>
      </c>
      <c r="L250" s="183">
        <f>L251+L258+L284</f>
        <v>0</v>
      </c>
      <c r="M250" s="183">
        <f>M251+M258+M284</f>
        <v>0</v>
      </c>
      <c r="N250" s="139">
        <v>100</v>
      </c>
      <c r="O250" s="80">
        <f t="shared" si="248"/>
        <v>81.636719703119184</v>
      </c>
      <c r="P250" s="30" t="s">
        <v>75</v>
      </c>
      <c r="Q250" s="31" t="s">
        <v>28</v>
      </c>
      <c r="R250" s="31" t="s">
        <v>28</v>
      </c>
      <c r="S250" s="32">
        <v>100</v>
      </c>
    </row>
    <row r="251" spans="1:19" ht="165.75" customHeight="1" x14ac:dyDescent="0.25">
      <c r="A251" s="115"/>
      <c r="B251" s="91" t="s">
        <v>247</v>
      </c>
      <c r="C251" s="92"/>
      <c r="D251" s="166">
        <f t="shared" si="276"/>
        <v>0</v>
      </c>
      <c r="E251" s="166">
        <f t="shared" ref="E251" si="279">G251+I251+K251</f>
        <v>0</v>
      </c>
      <c r="F251" s="445">
        <f t="shared" ref="F251:M251" si="280">SUM(F252:F254)</f>
        <v>0</v>
      </c>
      <c r="G251" s="445">
        <f t="shared" si="280"/>
        <v>0</v>
      </c>
      <c r="H251" s="445">
        <f t="shared" si="280"/>
        <v>0</v>
      </c>
      <c r="I251" s="445">
        <f t="shared" si="280"/>
        <v>0</v>
      </c>
      <c r="J251" s="166">
        <f t="shared" si="280"/>
        <v>0</v>
      </c>
      <c r="K251" s="445">
        <f t="shared" si="280"/>
        <v>0</v>
      </c>
      <c r="L251" s="445">
        <f t="shared" si="280"/>
        <v>0</v>
      </c>
      <c r="M251" s="445">
        <f t="shared" si="280"/>
        <v>0</v>
      </c>
      <c r="N251" s="202">
        <v>100</v>
      </c>
      <c r="O251" s="195" t="e">
        <f t="shared" si="248"/>
        <v>#DIV/0!</v>
      </c>
      <c r="P251" s="98" t="s">
        <v>48</v>
      </c>
      <c r="Q251" s="202" t="s">
        <v>29</v>
      </c>
      <c r="R251" s="202" t="s">
        <v>29</v>
      </c>
      <c r="S251" s="71">
        <v>100</v>
      </c>
    </row>
    <row r="252" spans="1:19" s="215" customFormat="1" ht="57" customHeight="1" x14ac:dyDescent="0.25">
      <c r="A252" s="115"/>
      <c r="B252" s="382" t="s">
        <v>249</v>
      </c>
      <c r="C252" s="197"/>
      <c r="D252" s="385">
        <f t="shared" si="276"/>
        <v>0</v>
      </c>
      <c r="E252" s="385"/>
      <c r="F252" s="385"/>
      <c r="G252" s="385"/>
      <c r="H252" s="385"/>
      <c r="I252" s="385"/>
      <c r="J252" s="385">
        <v>0</v>
      </c>
      <c r="K252" s="385"/>
      <c r="L252" s="385"/>
      <c r="M252" s="385"/>
      <c r="N252" s="122"/>
      <c r="O252" s="386"/>
      <c r="P252" s="310"/>
      <c r="Q252" s="122"/>
      <c r="R252" s="122"/>
      <c r="S252" s="28"/>
    </row>
    <row r="253" spans="1:19" s="215" customFormat="1" ht="107.25" customHeight="1" x14ac:dyDescent="0.25">
      <c r="A253" s="115"/>
      <c r="B253" s="382" t="s">
        <v>250</v>
      </c>
      <c r="C253" s="197"/>
      <c r="D253" s="385"/>
      <c r="E253" s="385"/>
      <c r="F253" s="385"/>
      <c r="G253" s="385"/>
      <c r="H253" s="385"/>
      <c r="I253" s="385"/>
      <c r="J253" s="385"/>
      <c r="K253" s="385"/>
      <c r="L253" s="385"/>
      <c r="M253" s="385"/>
      <c r="N253" s="122"/>
      <c r="O253" s="386"/>
      <c r="P253" s="310"/>
      <c r="Q253" s="122"/>
      <c r="R253" s="122"/>
      <c r="S253" s="28"/>
    </row>
    <row r="254" spans="1:19" ht="42" customHeight="1" x14ac:dyDescent="0.25">
      <c r="A254" s="115"/>
      <c r="B254" s="177" t="s">
        <v>248</v>
      </c>
      <c r="C254" s="197"/>
      <c r="D254" s="178">
        <f t="shared" si="276"/>
        <v>0</v>
      </c>
      <c r="E254" s="178">
        <f t="shared" ref="E254" si="281">G254+I254+K254</f>
        <v>0</v>
      </c>
      <c r="F254" s="178"/>
      <c r="G254" s="178"/>
      <c r="H254" s="178">
        <v>0</v>
      </c>
      <c r="I254" s="178">
        <v>0</v>
      </c>
      <c r="J254" s="178">
        <f>J255</f>
        <v>0</v>
      </c>
      <c r="K254" s="447">
        <f>K255</f>
        <v>0</v>
      </c>
      <c r="L254" s="180"/>
      <c r="M254" s="180"/>
      <c r="N254" s="122">
        <v>100</v>
      </c>
      <c r="O254" s="181" t="e">
        <f t="shared" si="248"/>
        <v>#DIV/0!</v>
      </c>
      <c r="P254" s="197" t="s">
        <v>49</v>
      </c>
      <c r="Q254" s="122" t="s">
        <v>46</v>
      </c>
      <c r="R254" s="122" t="s">
        <v>29</v>
      </c>
      <c r="S254" s="28">
        <v>100</v>
      </c>
    </row>
    <row r="255" spans="1:19" ht="80.25" hidden="1" customHeight="1" x14ac:dyDescent="0.25">
      <c r="A255" s="115"/>
      <c r="B255" s="124" t="s">
        <v>201</v>
      </c>
      <c r="C255" s="124"/>
      <c r="D255" s="121"/>
      <c r="E255" s="121"/>
      <c r="F255" s="121"/>
      <c r="G255" s="121"/>
      <c r="H255" s="121"/>
      <c r="I255" s="121"/>
      <c r="J255" s="121"/>
      <c r="K255" s="121"/>
      <c r="L255" s="129"/>
      <c r="M255" s="129"/>
      <c r="N255" s="18">
        <v>100</v>
      </c>
      <c r="O255" s="187" t="e">
        <f t="shared" si="248"/>
        <v>#DIV/0!</v>
      </c>
      <c r="P255" s="308" t="s">
        <v>45</v>
      </c>
      <c r="Q255" s="214" t="s">
        <v>46</v>
      </c>
      <c r="R255" s="214" t="s">
        <v>29</v>
      </c>
      <c r="S255" s="307">
        <v>100</v>
      </c>
    </row>
    <row r="256" spans="1:19" ht="192" customHeight="1" x14ac:dyDescent="0.25">
      <c r="A256" s="115"/>
      <c r="B256" s="92" t="s">
        <v>251</v>
      </c>
      <c r="C256" s="92"/>
      <c r="D256" s="445">
        <f t="shared" ref="D256" si="282">F256+H256+J256</f>
        <v>106321.5</v>
      </c>
      <c r="E256" s="445">
        <f t="shared" ref="E256" si="283">G256+I256+K256</f>
        <v>83292</v>
      </c>
      <c r="F256" s="445">
        <f t="shared" ref="F256:K256" si="284">F257+F260+F262+F265+F267+F271+F269+F273+F275</f>
        <v>1948.4</v>
      </c>
      <c r="G256" s="445">
        <f t="shared" si="284"/>
        <v>1948.4</v>
      </c>
      <c r="H256" s="445">
        <f t="shared" si="284"/>
        <v>87995.700000000012</v>
      </c>
      <c r="I256" s="445">
        <f t="shared" si="284"/>
        <v>64966.2</v>
      </c>
      <c r="J256" s="445">
        <f t="shared" si="284"/>
        <v>16377.400000000001</v>
      </c>
      <c r="K256" s="445">
        <f t="shared" si="284"/>
        <v>16377.400000000001</v>
      </c>
      <c r="L256" s="166">
        <f>L257+L258+L260+L263+L264+L265+L271+L277+L278</f>
        <v>0</v>
      </c>
      <c r="M256" s="166">
        <f>M257+M258+M260+M263+M264+M265+M271+M277+M278</f>
        <v>0</v>
      </c>
      <c r="N256" s="194">
        <v>100</v>
      </c>
      <c r="O256" s="195">
        <f t="shared" si="248"/>
        <v>78.339752542994603</v>
      </c>
      <c r="P256" s="98" t="s">
        <v>47</v>
      </c>
      <c r="Q256" s="202" t="s">
        <v>29</v>
      </c>
      <c r="R256" s="202" t="s">
        <v>29</v>
      </c>
      <c r="S256" s="71">
        <v>100</v>
      </c>
    </row>
    <row r="257" spans="1:19" ht="56.25" customHeight="1" x14ac:dyDescent="0.25">
      <c r="A257" s="115"/>
      <c r="B257" s="453" t="s">
        <v>290</v>
      </c>
      <c r="C257" s="197"/>
      <c r="D257" s="178">
        <f t="shared" si="276"/>
        <v>5961</v>
      </c>
      <c r="E257" s="178">
        <f t="shared" ref="E257" si="285">G257+I257+K257</f>
        <v>5961</v>
      </c>
      <c r="F257" s="178"/>
      <c r="G257" s="178"/>
      <c r="H257" s="178">
        <f>H259</f>
        <v>3961</v>
      </c>
      <c r="I257" s="447">
        <f>I259</f>
        <v>3961</v>
      </c>
      <c r="J257" s="447">
        <f>J259</f>
        <v>2000</v>
      </c>
      <c r="K257" s="447">
        <f>K259</f>
        <v>2000</v>
      </c>
      <c r="L257" s="180"/>
      <c r="M257" s="180"/>
      <c r="N257" s="180">
        <v>100</v>
      </c>
      <c r="O257" s="181">
        <f t="shared" si="248"/>
        <v>100</v>
      </c>
      <c r="P257" s="197" t="s">
        <v>50</v>
      </c>
      <c r="Q257" s="122" t="s">
        <v>28</v>
      </c>
      <c r="R257" s="122" t="s">
        <v>28</v>
      </c>
      <c r="S257" s="28">
        <v>100</v>
      </c>
    </row>
    <row r="258" spans="1:19" s="216" customFormat="1" ht="66.75" hidden="1" customHeight="1" x14ac:dyDescent="0.25">
      <c r="A258" s="115"/>
      <c r="B258" s="309" t="s">
        <v>202</v>
      </c>
      <c r="C258" s="197"/>
      <c r="D258" s="178">
        <f t="shared" si="276"/>
        <v>591.1</v>
      </c>
      <c r="E258" s="178">
        <f t="shared" ref="E258" si="286">G258+I258+K258</f>
        <v>591.1</v>
      </c>
      <c r="F258" s="178"/>
      <c r="G258" s="178"/>
      <c r="H258" s="178">
        <v>591.1</v>
      </c>
      <c r="I258" s="178">
        <v>591.1</v>
      </c>
      <c r="J258" s="178"/>
      <c r="K258" s="178"/>
      <c r="L258" s="178"/>
      <c r="M258" s="178"/>
      <c r="N258" s="180">
        <v>100</v>
      </c>
      <c r="O258" s="181">
        <f t="shared" si="248"/>
        <v>100</v>
      </c>
      <c r="P258" s="310"/>
      <c r="Q258" s="122"/>
      <c r="R258" s="122"/>
      <c r="S258" s="28"/>
    </row>
    <row r="259" spans="1:19" s="216" customFormat="1" ht="271.5" customHeight="1" x14ac:dyDescent="0.25">
      <c r="A259" s="115"/>
      <c r="B259" s="471" t="s">
        <v>291</v>
      </c>
      <c r="C259" s="124"/>
      <c r="D259" s="121">
        <f t="shared" si="276"/>
        <v>5961</v>
      </c>
      <c r="E259" s="121">
        <f t="shared" si="276"/>
        <v>5961</v>
      </c>
      <c r="F259" s="121"/>
      <c r="G259" s="121"/>
      <c r="H259" s="121">
        <v>3961</v>
      </c>
      <c r="I259" s="121">
        <v>3961</v>
      </c>
      <c r="J259" s="121">
        <v>2000</v>
      </c>
      <c r="K259" s="121">
        <v>2000</v>
      </c>
      <c r="L259" s="121"/>
      <c r="M259" s="121"/>
      <c r="N259" s="129"/>
      <c r="O259" s="449"/>
      <c r="P259" s="472"/>
      <c r="Q259" s="450"/>
      <c r="R259" s="450"/>
      <c r="S259" s="49"/>
    </row>
    <row r="260" spans="1:19" ht="56.25" customHeight="1" x14ac:dyDescent="0.25">
      <c r="A260" s="115"/>
      <c r="B260" s="453" t="s">
        <v>292</v>
      </c>
      <c r="C260" s="197"/>
      <c r="D260" s="178">
        <f t="shared" si="276"/>
        <v>5101.7</v>
      </c>
      <c r="E260" s="178">
        <f t="shared" ref="E260:E279" si="287">G260+I260+K260</f>
        <v>5091.3999999999996</v>
      </c>
      <c r="F260" s="178"/>
      <c r="G260" s="178"/>
      <c r="H260" s="385">
        <f>H261</f>
        <v>5101.7</v>
      </c>
      <c r="I260" s="447">
        <f>I261</f>
        <v>5091.3999999999996</v>
      </c>
      <c r="J260" s="178"/>
      <c r="K260" s="178"/>
      <c r="L260" s="178"/>
      <c r="M260" s="178"/>
      <c r="N260" s="180">
        <v>100</v>
      </c>
      <c r="O260" s="181">
        <f t="shared" si="248"/>
        <v>99.798106513515094</v>
      </c>
      <c r="P260" s="197" t="s">
        <v>45</v>
      </c>
      <c r="Q260" s="122" t="s">
        <v>28</v>
      </c>
      <c r="R260" s="122" t="s">
        <v>28</v>
      </c>
      <c r="S260" s="28">
        <v>100</v>
      </c>
    </row>
    <row r="261" spans="1:19" s="216" customFormat="1" ht="270" customHeight="1" x14ac:dyDescent="0.25">
      <c r="A261" s="115"/>
      <c r="B261" s="124" t="s">
        <v>293</v>
      </c>
      <c r="C261" s="124"/>
      <c r="D261" s="121">
        <f t="shared" si="276"/>
        <v>5101.7</v>
      </c>
      <c r="E261" s="121">
        <f t="shared" si="276"/>
        <v>5091.3999999999996</v>
      </c>
      <c r="F261" s="121"/>
      <c r="G261" s="121"/>
      <c r="H261" s="121">
        <v>5101.7</v>
      </c>
      <c r="I261" s="121">
        <v>5091.3999999999996</v>
      </c>
      <c r="J261" s="121"/>
      <c r="K261" s="121"/>
      <c r="L261" s="121"/>
      <c r="M261" s="121"/>
      <c r="N261" s="129"/>
      <c r="O261" s="449"/>
      <c r="P261" s="124"/>
      <c r="Q261" s="450"/>
      <c r="R261" s="450"/>
      <c r="S261" s="49"/>
    </row>
    <row r="262" spans="1:19" ht="63.75" x14ac:dyDescent="0.25">
      <c r="A262" s="115"/>
      <c r="B262" s="453" t="s">
        <v>294</v>
      </c>
      <c r="C262" s="197"/>
      <c r="D262" s="447">
        <f t="shared" ref="D262" si="288">F262+H262+J262</f>
        <v>3699</v>
      </c>
      <c r="E262" s="447">
        <f t="shared" si="276"/>
        <v>3699</v>
      </c>
      <c r="F262" s="447"/>
      <c r="G262" s="447"/>
      <c r="H262" s="447">
        <f>SUM(H263:H264)</f>
        <v>3699</v>
      </c>
      <c r="I262" s="447">
        <f>SUM(I263:I264)</f>
        <v>3699</v>
      </c>
      <c r="J262" s="447">
        <f>SUM(J263:J264)</f>
        <v>0</v>
      </c>
      <c r="K262" s="447">
        <f>SUM(K263:K264)</f>
        <v>0</v>
      </c>
      <c r="L262" s="446"/>
      <c r="M262" s="446"/>
      <c r="N262" s="446">
        <v>100</v>
      </c>
      <c r="O262" s="451">
        <f t="shared" ref="O262" si="289">E262/D262*100</f>
        <v>100</v>
      </c>
      <c r="P262" s="197" t="s">
        <v>45</v>
      </c>
      <c r="Q262" s="122" t="s">
        <v>28</v>
      </c>
      <c r="R262" s="122" t="s">
        <v>28</v>
      </c>
      <c r="S262" s="28">
        <v>100</v>
      </c>
    </row>
    <row r="263" spans="1:19" s="216" customFormat="1" ht="280.5" x14ac:dyDescent="0.25">
      <c r="A263" s="115"/>
      <c r="B263" s="124" t="s">
        <v>325</v>
      </c>
      <c r="C263" s="124"/>
      <c r="D263" s="121">
        <f t="shared" si="276"/>
        <v>2010.6</v>
      </c>
      <c r="E263" s="121">
        <f t="shared" si="287"/>
        <v>2010.6</v>
      </c>
      <c r="F263" s="121"/>
      <c r="G263" s="121"/>
      <c r="H263" s="121">
        <v>2010.6</v>
      </c>
      <c r="I263" s="121">
        <v>2010.6</v>
      </c>
      <c r="J263" s="121"/>
      <c r="K263" s="121"/>
      <c r="L263" s="129"/>
      <c r="M263" s="129"/>
      <c r="N263" s="129">
        <v>100</v>
      </c>
      <c r="O263" s="449">
        <f t="shared" si="248"/>
        <v>100</v>
      </c>
      <c r="P263" s="472" t="s">
        <v>145</v>
      </c>
      <c r="Q263" s="450" t="s">
        <v>28</v>
      </c>
      <c r="R263" s="450" t="s">
        <v>28</v>
      </c>
      <c r="S263" s="49">
        <v>100</v>
      </c>
    </row>
    <row r="264" spans="1:19" s="216" customFormat="1" ht="299.25" customHeight="1" x14ac:dyDescent="0.25">
      <c r="A264" s="115"/>
      <c r="B264" s="124" t="s">
        <v>326</v>
      </c>
      <c r="C264" s="124"/>
      <c r="D264" s="121">
        <f t="shared" si="276"/>
        <v>1688.4</v>
      </c>
      <c r="E264" s="121">
        <f t="shared" si="287"/>
        <v>1688.4</v>
      </c>
      <c r="F264" s="121"/>
      <c r="G264" s="121"/>
      <c r="H264" s="121">
        <v>1688.4</v>
      </c>
      <c r="I264" s="121">
        <v>1688.4</v>
      </c>
      <c r="J264" s="121"/>
      <c r="K264" s="121"/>
      <c r="L264" s="129"/>
      <c r="M264" s="129"/>
      <c r="N264" s="129">
        <v>100</v>
      </c>
      <c r="O264" s="449">
        <f t="shared" si="248"/>
        <v>100</v>
      </c>
      <c r="P264" s="124" t="s">
        <v>45</v>
      </c>
      <c r="Q264" s="450" t="s">
        <v>28</v>
      </c>
      <c r="R264" s="450" t="s">
        <v>28</v>
      </c>
      <c r="S264" s="49">
        <v>100</v>
      </c>
    </row>
    <row r="265" spans="1:19" ht="63.75" x14ac:dyDescent="0.25">
      <c r="A265" s="115"/>
      <c r="B265" s="453" t="s">
        <v>295</v>
      </c>
      <c r="C265" s="197"/>
      <c r="D265" s="447">
        <f t="shared" si="276"/>
        <v>2675.4</v>
      </c>
      <c r="E265" s="447">
        <f t="shared" si="287"/>
        <v>1778.4</v>
      </c>
      <c r="F265" s="447"/>
      <c r="G265" s="447"/>
      <c r="H265" s="447">
        <f>SUM(H266)</f>
        <v>2675.4</v>
      </c>
      <c r="I265" s="447">
        <f>SUM(I266)</f>
        <v>1778.4</v>
      </c>
      <c r="J265" s="447"/>
      <c r="K265" s="447"/>
      <c r="L265" s="446"/>
      <c r="M265" s="446"/>
      <c r="N265" s="446">
        <v>100</v>
      </c>
      <c r="O265" s="451">
        <f t="shared" si="248"/>
        <v>66.472303206997083</v>
      </c>
      <c r="P265" s="197" t="s">
        <v>45</v>
      </c>
      <c r="Q265" s="122" t="s">
        <v>28</v>
      </c>
      <c r="R265" s="122" t="s">
        <v>28</v>
      </c>
      <c r="S265" s="28">
        <v>100</v>
      </c>
    </row>
    <row r="266" spans="1:19" s="216" customFormat="1" ht="284.25" customHeight="1" x14ac:dyDescent="0.25">
      <c r="A266" s="115"/>
      <c r="B266" s="124" t="s">
        <v>327</v>
      </c>
      <c r="C266" s="124"/>
      <c r="D266" s="121">
        <f t="shared" ref="D266:D267" si="290">F266+H266+J266</f>
        <v>2675.4</v>
      </c>
      <c r="E266" s="121">
        <f t="shared" ref="E266:E267" si="291">G266+I266+K266</f>
        <v>1778.4</v>
      </c>
      <c r="F266" s="121"/>
      <c r="G266" s="121"/>
      <c r="H266" s="121">
        <v>2675.4</v>
      </c>
      <c r="I266" s="121">
        <v>1778.4</v>
      </c>
      <c r="J266" s="121"/>
      <c r="K266" s="121"/>
      <c r="L266" s="129"/>
      <c r="M266" s="129"/>
      <c r="N266" s="129">
        <v>100</v>
      </c>
      <c r="O266" s="449">
        <f t="shared" ref="O266" si="292">E266/D266*100</f>
        <v>66.472303206997083</v>
      </c>
      <c r="P266" s="124" t="s">
        <v>45</v>
      </c>
      <c r="Q266" s="450" t="s">
        <v>28</v>
      </c>
      <c r="R266" s="450" t="s">
        <v>28</v>
      </c>
      <c r="S266" s="49">
        <v>100</v>
      </c>
    </row>
    <row r="267" spans="1:19" ht="63.75" x14ac:dyDescent="0.25">
      <c r="A267" s="115"/>
      <c r="B267" s="382" t="s">
        <v>296</v>
      </c>
      <c r="C267" s="197"/>
      <c r="D267" s="486">
        <f t="shared" si="290"/>
        <v>22122.2</v>
      </c>
      <c r="E267" s="486">
        <f t="shared" si="291"/>
        <v>0</v>
      </c>
      <c r="F267" s="385"/>
      <c r="G267" s="486">
        <f>SUM(G268)</f>
        <v>0</v>
      </c>
      <c r="H267" s="486">
        <f>SUM(H268)</f>
        <v>22122.2</v>
      </c>
      <c r="I267" s="486">
        <f>SUM(I268)</f>
        <v>0</v>
      </c>
      <c r="J267" s="385"/>
      <c r="K267" s="385"/>
      <c r="L267" s="384"/>
      <c r="M267" s="384"/>
      <c r="N267" s="384">
        <v>100</v>
      </c>
      <c r="O267" s="386">
        <f t="shared" ref="O267:O270" si="293">E267/D267*100</f>
        <v>0</v>
      </c>
      <c r="P267" s="197" t="s">
        <v>45</v>
      </c>
      <c r="Q267" s="122" t="s">
        <v>28</v>
      </c>
      <c r="R267" s="122" t="s">
        <v>28</v>
      </c>
      <c r="S267" s="28">
        <v>100</v>
      </c>
    </row>
    <row r="268" spans="1:19" s="216" customFormat="1" ht="280.5" x14ac:dyDescent="0.25">
      <c r="A268" s="115"/>
      <c r="B268" s="124" t="s">
        <v>328</v>
      </c>
      <c r="C268" s="124"/>
      <c r="D268" s="121">
        <f t="shared" ref="D268" si="294">F268+H268+J268</f>
        <v>22122.2</v>
      </c>
      <c r="E268" s="121">
        <f t="shared" ref="E268" si="295">G268+I268+K268</f>
        <v>0</v>
      </c>
      <c r="F268" s="121"/>
      <c r="G268" s="121"/>
      <c r="H268" s="121">
        <v>22122.2</v>
      </c>
      <c r="I268" s="121"/>
      <c r="J268" s="121"/>
      <c r="K268" s="121"/>
      <c r="L268" s="129"/>
      <c r="M268" s="129"/>
      <c r="N268" s="129"/>
      <c r="O268" s="487"/>
      <c r="P268" s="124"/>
      <c r="Q268" s="488"/>
      <c r="R268" s="488"/>
      <c r="S268" s="49"/>
    </row>
    <row r="269" spans="1:19" s="216" customFormat="1" ht="51" hidden="1" x14ac:dyDescent="0.25">
      <c r="A269" s="115"/>
      <c r="B269" s="453" t="s">
        <v>297</v>
      </c>
      <c r="C269" s="197"/>
      <c r="D269" s="447">
        <f t="shared" ref="D269" si="296">F269+H269+J269</f>
        <v>0</v>
      </c>
      <c r="E269" s="447">
        <f t="shared" ref="E269" si="297">G269+I269+K269</f>
        <v>0</v>
      </c>
      <c r="F269" s="447">
        <f>SUM(F270)</f>
        <v>0</v>
      </c>
      <c r="G269" s="447">
        <f>SUM(G270)</f>
        <v>0</v>
      </c>
      <c r="H269" s="447"/>
      <c r="I269" s="447"/>
      <c r="J269" s="447"/>
      <c r="K269" s="447"/>
      <c r="L269" s="446"/>
      <c r="M269" s="446"/>
      <c r="N269" s="446">
        <v>100</v>
      </c>
      <c r="O269" s="451" t="e">
        <f t="shared" si="293"/>
        <v>#DIV/0!</v>
      </c>
      <c r="P269" s="197"/>
      <c r="Q269" s="122"/>
      <c r="R269" s="122"/>
      <c r="S269" s="28"/>
    </row>
    <row r="270" spans="1:19" s="216" customFormat="1" ht="127.5" hidden="1" x14ac:dyDescent="0.25">
      <c r="A270" s="115"/>
      <c r="B270" s="124" t="s">
        <v>298</v>
      </c>
      <c r="C270" s="124"/>
      <c r="D270" s="121"/>
      <c r="E270" s="121"/>
      <c r="F270" s="121"/>
      <c r="G270" s="121"/>
      <c r="H270" s="121"/>
      <c r="I270" s="121"/>
      <c r="J270" s="121"/>
      <c r="K270" s="121"/>
      <c r="L270" s="129"/>
      <c r="M270" s="129"/>
      <c r="N270" s="129">
        <v>100</v>
      </c>
      <c r="O270" s="449" t="e">
        <f t="shared" si="293"/>
        <v>#DIV/0!</v>
      </c>
      <c r="P270" s="124"/>
      <c r="Q270" s="450"/>
      <c r="R270" s="450"/>
      <c r="S270" s="49"/>
    </row>
    <row r="271" spans="1:19" ht="38.25" x14ac:dyDescent="0.25">
      <c r="A271" s="115"/>
      <c r="B271" s="177" t="s">
        <v>299</v>
      </c>
      <c r="C271" s="197"/>
      <c r="D271" s="178">
        <f t="shared" si="276"/>
        <v>2471</v>
      </c>
      <c r="E271" s="178">
        <f t="shared" si="287"/>
        <v>2471</v>
      </c>
      <c r="F271" s="447">
        <f t="shared" ref="F271:K271" si="298">SUM(F272)</f>
        <v>1948.4</v>
      </c>
      <c r="G271" s="447">
        <f t="shared" si="298"/>
        <v>1948.4</v>
      </c>
      <c r="H271" s="447">
        <f t="shared" si="298"/>
        <v>39.799999999999997</v>
      </c>
      <c r="I271" s="447">
        <f t="shared" si="298"/>
        <v>39.799999999999997</v>
      </c>
      <c r="J271" s="447">
        <f t="shared" si="298"/>
        <v>482.8</v>
      </c>
      <c r="K271" s="447">
        <f t="shared" si="298"/>
        <v>482.8</v>
      </c>
      <c r="L271" s="180"/>
      <c r="M271" s="180"/>
      <c r="N271" s="180">
        <v>100</v>
      </c>
      <c r="O271" s="181">
        <f t="shared" si="248"/>
        <v>100</v>
      </c>
      <c r="P271" s="197" t="s">
        <v>45</v>
      </c>
      <c r="Q271" s="122" t="s">
        <v>28</v>
      </c>
      <c r="R271" s="122" t="s">
        <v>28</v>
      </c>
      <c r="S271" s="28">
        <v>100</v>
      </c>
    </row>
    <row r="272" spans="1:19" s="216" customFormat="1" ht="61.5" customHeight="1" x14ac:dyDescent="0.25">
      <c r="A272" s="115"/>
      <c r="B272" s="124" t="s">
        <v>300</v>
      </c>
      <c r="C272" s="124"/>
      <c r="D272" s="121">
        <f t="shared" si="276"/>
        <v>2471</v>
      </c>
      <c r="E272" s="121">
        <f t="shared" si="287"/>
        <v>2471</v>
      </c>
      <c r="F272" s="121">
        <v>1948.4</v>
      </c>
      <c r="G272" s="121">
        <v>1948.4</v>
      </c>
      <c r="H272" s="121">
        <v>39.799999999999997</v>
      </c>
      <c r="I272" s="121">
        <v>39.799999999999997</v>
      </c>
      <c r="J272" s="121">
        <v>482.8</v>
      </c>
      <c r="K272" s="121">
        <v>482.8</v>
      </c>
      <c r="L272" s="129"/>
      <c r="M272" s="129"/>
      <c r="N272" s="129">
        <v>100</v>
      </c>
      <c r="O272" s="449">
        <f t="shared" si="248"/>
        <v>100</v>
      </c>
      <c r="P272" s="124"/>
      <c r="Q272" s="450"/>
      <c r="R272" s="450"/>
      <c r="S272" s="49"/>
    </row>
    <row r="273" spans="1:19" ht="63.75" x14ac:dyDescent="0.25">
      <c r="A273" s="115"/>
      <c r="B273" s="453" t="s">
        <v>301</v>
      </c>
      <c r="C273" s="197"/>
      <c r="D273" s="447">
        <f t="shared" ref="D273:D274" si="299">F273+H273+J273</f>
        <v>43371.6</v>
      </c>
      <c r="E273" s="447">
        <f t="shared" ref="E273:E274" si="300">G273+I273+K273</f>
        <v>43371.6</v>
      </c>
      <c r="F273" s="447">
        <f t="shared" ref="F273:K273" si="301">SUM(F274)</f>
        <v>0</v>
      </c>
      <c r="G273" s="447">
        <f t="shared" si="301"/>
        <v>0</v>
      </c>
      <c r="H273" s="447">
        <f t="shared" si="301"/>
        <v>29477</v>
      </c>
      <c r="I273" s="447">
        <f t="shared" si="301"/>
        <v>29477</v>
      </c>
      <c r="J273" s="447">
        <f t="shared" si="301"/>
        <v>13894.6</v>
      </c>
      <c r="K273" s="447">
        <f t="shared" si="301"/>
        <v>13894.6</v>
      </c>
      <c r="L273" s="446"/>
      <c r="M273" s="446"/>
      <c r="N273" s="446">
        <v>100</v>
      </c>
      <c r="O273" s="451">
        <f t="shared" ref="O273:O274" si="302">E273/D273*100</f>
        <v>100</v>
      </c>
      <c r="P273" s="197" t="s">
        <v>45</v>
      </c>
      <c r="Q273" s="122" t="s">
        <v>28</v>
      </c>
      <c r="R273" s="122" t="s">
        <v>28</v>
      </c>
      <c r="S273" s="28">
        <v>100</v>
      </c>
    </row>
    <row r="274" spans="1:19" s="216" customFormat="1" ht="67.5" customHeight="1" x14ac:dyDescent="0.25">
      <c r="A274" s="115"/>
      <c r="B274" s="124" t="s">
        <v>302</v>
      </c>
      <c r="C274" s="124"/>
      <c r="D274" s="121">
        <f t="shared" si="299"/>
        <v>43371.6</v>
      </c>
      <c r="E274" s="121">
        <f t="shared" si="300"/>
        <v>43371.6</v>
      </c>
      <c r="F274" s="121"/>
      <c r="G274" s="121"/>
      <c r="H274" s="121">
        <v>29477</v>
      </c>
      <c r="I274" s="121">
        <v>29477</v>
      </c>
      <c r="J274" s="121">
        <v>13894.6</v>
      </c>
      <c r="K274" s="121">
        <v>13894.6</v>
      </c>
      <c r="L274" s="129"/>
      <c r="M274" s="129"/>
      <c r="N274" s="129">
        <v>100</v>
      </c>
      <c r="O274" s="449">
        <f t="shared" si="302"/>
        <v>100</v>
      </c>
      <c r="P274" s="124"/>
      <c r="Q274" s="450"/>
      <c r="R274" s="450"/>
      <c r="S274" s="49"/>
    </row>
    <row r="275" spans="1:19" ht="63.75" x14ac:dyDescent="0.25">
      <c r="A275" s="115"/>
      <c r="B275" s="453" t="s">
        <v>303</v>
      </c>
      <c r="C275" s="197"/>
      <c r="D275" s="447">
        <f t="shared" ref="D275:D276" si="303">F275+H275+J275</f>
        <v>20919.599999999999</v>
      </c>
      <c r="E275" s="447">
        <f t="shared" ref="E275:E276" si="304">G275+I275+K275</f>
        <v>20919.599999999999</v>
      </c>
      <c r="F275" s="447">
        <f t="shared" ref="F275:K275" si="305">SUM(F276)</f>
        <v>0</v>
      </c>
      <c r="G275" s="447">
        <f t="shared" si="305"/>
        <v>0</v>
      </c>
      <c r="H275" s="447">
        <f t="shared" si="305"/>
        <v>20919.599999999999</v>
      </c>
      <c r="I275" s="447">
        <f t="shared" si="305"/>
        <v>20919.599999999999</v>
      </c>
      <c r="J275" s="447">
        <f t="shared" si="305"/>
        <v>0</v>
      </c>
      <c r="K275" s="447">
        <f t="shared" si="305"/>
        <v>0</v>
      </c>
      <c r="L275" s="446"/>
      <c r="M275" s="446"/>
      <c r="N275" s="446">
        <v>100</v>
      </c>
      <c r="O275" s="451">
        <f t="shared" ref="O275:O276" si="306">E275/D275*100</f>
        <v>100</v>
      </c>
      <c r="P275" s="197" t="s">
        <v>45</v>
      </c>
      <c r="Q275" s="122" t="s">
        <v>28</v>
      </c>
      <c r="R275" s="122" t="s">
        <v>28</v>
      </c>
      <c r="S275" s="28">
        <v>100</v>
      </c>
    </row>
    <row r="276" spans="1:19" s="216" customFormat="1" ht="81.75" customHeight="1" x14ac:dyDescent="0.25">
      <c r="A276" s="115"/>
      <c r="B276" s="124" t="s">
        <v>304</v>
      </c>
      <c r="C276" s="124"/>
      <c r="D276" s="121">
        <f t="shared" si="303"/>
        <v>20919.599999999999</v>
      </c>
      <c r="E276" s="121">
        <f t="shared" si="304"/>
        <v>20919.599999999999</v>
      </c>
      <c r="F276" s="121"/>
      <c r="G276" s="121"/>
      <c r="H276" s="121">
        <v>20919.599999999999</v>
      </c>
      <c r="I276" s="121">
        <v>20919.599999999999</v>
      </c>
      <c r="J276" s="121"/>
      <c r="K276" s="121"/>
      <c r="L276" s="129"/>
      <c r="M276" s="129"/>
      <c r="N276" s="129">
        <v>100</v>
      </c>
      <c r="O276" s="449">
        <f t="shared" si="306"/>
        <v>100</v>
      </c>
      <c r="P276" s="124"/>
      <c r="Q276" s="450"/>
      <c r="R276" s="450"/>
      <c r="S276" s="49"/>
    </row>
    <row r="277" spans="1:19" ht="178.5" x14ac:dyDescent="0.25">
      <c r="A277" s="136"/>
      <c r="B277" s="91" t="s">
        <v>252</v>
      </c>
      <c r="C277" s="92"/>
      <c r="D277" s="166">
        <f t="shared" si="276"/>
        <v>19089.099999999999</v>
      </c>
      <c r="E277" s="166">
        <f t="shared" si="287"/>
        <v>19089.099999999999</v>
      </c>
      <c r="F277" s="166"/>
      <c r="G277" s="166"/>
      <c r="H277" s="166">
        <f>H278+H280</f>
        <v>246.5</v>
      </c>
      <c r="I277" s="482">
        <f>I278+I280</f>
        <v>246.5</v>
      </c>
      <c r="J277" s="482">
        <f>J278+J280</f>
        <v>18842.599999999999</v>
      </c>
      <c r="K277" s="482">
        <f>K278+K280</f>
        <v>18842.599999999999</v>
      </c>
      <c r="L277" s="194"/>
      <c r="M277" s="194"/>
      <c r="N277" s="194">
        <v>100</v>
      </c>
      <c r="O277" s="166">
        <v>100</v>
      </c>
      <c r="P277" s="92" t="s">
        <v>51</v>
      </c>
      <c r="Q277" s="202" t="s">
        <v>28</v>
      </c>
      <c r="R277" s="202" t="s">
        <v>28</v>
      </c>
      <c r="S277" s="71">
        <v>100</v>
      </c>
    </row>
    <row r="278" spans="1:19" ht="53.25" customHeight="1" x14ac:dyDescent="0.25">
      <c r="A278" s="115"/>
      <c r="B278" s="177" t="s">
        <v>203</v>
      </c>
      <c r="C278" s="197"/>
      <c r="D278" s="178">
        <f t="shared" si="276"/>
        <v>7811.4</v>
      </c>
      <c r="E278" s="178">
        <f t="shared" si="287"/>
        <v>7811.4</v>
      </c>
      <c r="F278" s="178"/>
      <c r="G278" s="178"/>
      <c r="H278" s="486">
        <f>SUM(H279)</f>
        <v>246.5</v>
      </c>
      <c r="I278" s="486">
        <f>SUM(I279)</f>
        <v>246.5</v>
      </c>
      <c r="J278" s="447">
        <f>SUM(J279)</f>
        <v>7564.9</v>
      </c>
      <c r="K278" s="447">
        <f>SUM(K279)</f>
        <v>7564.9</v>
      </c>
      <c r="L278" s="180"/>
      <c r="M278" s="180"/>
      <c r="N278" s="180">
        <v>100</v>
      </c>
      <c r="O278" s="178">
        <v>100</v>
      </c>
      <c r="P278" s="197" t="s">
        <v>204</v>
      </c>
      <c r="Q278" s="122" t="s">
        <v>28</v>
      </c>
      <c r="R278" s="122" t="s">
        <v>28</v>
      </c>
      <c r="S278" s="28">
        <v>100</v>
      </c>
    </row>
    <row r="279" spans="1:19" s="216" customFormat="1" ht="45" customHeight="1" x14ac:dyDescent="0.25">
      <c r="A279" s="305"/>
      <c r="B279" s="146" t="s">
        <v>305</v>
      </c>
      <c r="C279" s="146"/>
      <c r="D279" s="121">
        <f t="shared" si="276"/>
        <v>7811.4</v>
      </c>
      <c r="E279" s="121">
        <f t="shared" si="287"/>
        <v>7811.4</v>
      </c>
      <c r="F279" s="155"/>
      <c r="G279" s="155"/>
      <c r="H279" s="155">
        <v>246.5</v>
      </c>
      <c r="I279" s="155">
        <v>246.5</v>
      </c>
      <c r="J279" s="121">
        <v>7564.9</v>
      </c>
      <c r="K279" s="121">
        <v>7564.9</v>
      </c>
      <c r="L279" s="158"/>
      <c r="M279" s="158"/>
      <c r="N279" s="158"/>
      <c r="O279" s="155"/>
      <c r="P279" s="124"/>
      <c r="Q279" s="450"/>
      <c r="R279" s="450"/>
      <c r="S279" s="49"/>
    </row>
    <row r="280" spans="1:19" ht="53.25" customHeight="1" x14ac:dyDescent="0.25">
      <c r="A280" s="115"/>
      <c r="B280" s="496" t="s">
        <v>329</v>
      </c>
      <c r="C280" s="197"/>
      <c r="D280" s="486">
        <f t="shared" ref="D280" si="307">F280+H280+J280</f>
        <v>11277.7</v>
      </c>
      <c r="E280" s="486">
        <f t="shared" ref="E280" si="308">G280+I280+K280</f>
        <v>11277.7</v>
      </c>
      <c r="F280" s="486"/>
      <c r="G280" s="486"/>
      <c r="H280" s="486">
        <f>SUM(H281)</f>
        <v>0</v>
      </c>
      <c r="I280" s="486">
        <f>SUM(I281)</f>
        <v>0</v>
      </c>
      <c r="J280" s="486">
        <f>SUM(J281)</f>
        <v>11277.7</v>
      </c>
      <c r="K280" s="486">
        <f>SUM(K281)</f>
        <v>11277.7</v>
      </c>
      <c r="L280" s="485"/>
      <c r="M280" s="485"/>
      <c r="N280" s="485">
        <v>100</v>
      </c>
      <c r="O280" s="486">
        <v>100</v>
      </c>
      <c r="P280" s="197" t="s">
        <v>204</v>
      </c>
      <c r="Q280" s="122" t="s">
        <v>28</v>
      </c>
      <c r="R280" s="122" t="s">
        <v>28</v>
      </c>
      <c r="S280" s="28">
        <v>100</v>
      </c>
    </row>
    <row r="281" spans="1:19" s="216" customFormat="1" ht="53.25" customHeight="1" x14ac:dyDescent="0.25">
      <c r="A281" s="305"/>
      <c r="B281" s="146" t="s">
        <v>330</v>
      </c>
      <c r="C281" s="146"/>
      <c r="D281" s="121">
        <f t="shared" ref="D281" si="309">F281+H281+J281</f>
        <v>11277.7</v>
      </c>
      <c r="E281" s="121">
        <f t="shared" ref="E281" si="310">G281+I281+K281</f>
        <v>11277.7</v>
      </c>
      <c r="F281" s="155"/>
      <c r="G281" s="155"/>
      <c r="H281" s="155"/>
      <c r="I281" s="155"/>
      <c r="J281" s="155">
        <v>11277.7</v>
      </c>
      <c r="K281" s="155">
        <v>11277.7</v>
      </c>
      <c r="L281" s="158"/>
      <c r="M281" s="158"/>
      <c r="N281" s="158"/>
      <c r="O281" s="155"/>
      <c r="P281" s="124"/>
      <c r="Q281" s="488"/>
      <c r="R281" s="488"/>
      <c r="S281" s="49"/>
    </row>
    <row r="282" spans="1:19" ht="77.25" customHeight="1" x14ac:dyDescent="0.25">
      <c r="A282" s="292" t="s">
        <v>205</v>
      </c>
      <c r="B282" s="171" t="s">
        <v>166</v>
      </c>
      <c r="C282" s="173" t="s">
        <v>233</v>
      </c>
      <c r="D282" s="169">
        <f t="shared" si="276"/>
        <v>0</v>
      </c>
      <c r="E282" s="169">
        <f>G282+I282+K282</f>
        <v>0</v>
      </c>
      <c r="F282" s="169">
        <f t="shared" ref="F282:M282" si="311">F286</f>
        <v>0</v>
      </c>
      <c r="G282" s="209">
        <f t="shared" si="311"/>
        <v>0</v>
      </c>
      <c r="H282" s="169">
        <f t="shared" si="311"/>
        <v>0</v>
      </c>
      <c r="I282" s="169">
        <f t="shared" si="311"/>
        <v>0</v>
      </c>
      <c r="J282" s="169">
        <f t="shared" si="311"/>
        <v>0</v>
      </c>
      <c r="K282" s="209">
        <f t="shared" si="311"/>
        <v>0</v>
      </c>
      <c r="L282" s="169">
        <f t="shared" si="311"/>
        <v>0</v>
      </c>
      <c r="M282" s="209">
        <f t="shared" si="311"/>
        <v>0</v>
      </c>
      <c r="N282" s="190">
        <v>100</v>
      </c>
      <c r="O282" s="209">
        <v>100</v>
      </c>
      <c r="P282" s="30" t="s">
        <v>159</v>
      </c>
      <c r="Q282" s="365">
        <v>15</v>
      </c>
      <c r="R282" s="365">
        <v>15</v>
      </c>
      <c r="S282" s="32">
        <f>R282/Q282*100</f>
        <v>100</v>
      </c>
    </row>
    <row r="283" spans="1:19" ht="67.5" customHeight="1" x14ac:dyDescent="0.25">
      <c r="A283" s="276"/>
      <c r="B283" s="172"/>
      <c r="C283" s="174"/>
      <c r="D283" s="254"/>
      <c r="E283" s="237"/>
      <c r="F283" s="237"/>
      <c r="G283" s="237"/>
      <c r="H283" s="237"/>
      <c r="I283" s="237"/>
      <c r="J283" s="237"/>
      <c r="K283" s="298"/>
      <c r="L283" s="239"/>
      <c r="M283" s="239"/>
      <c r="N283" s="239"/>
      <c r="O283" s="298"/>
      <c r="P283" s="30" t="s">
        <v>160</v>
      </c>
      <c r="Q283" s="365">
        <v>15</v>
      </c>
      <c r="R283" s="365">
        <v>15</v>
      </c>
      <c r="S283" s="32">
        <f t="shared" ref="S283:S285" si="312">R283/Q283*100</f>
        <v>100</v>
      </c>
    </row>
    <row r="284" spans="1:19" ht="66" customHeight="1" x14ac:dyDescent="0.25">
      <c r="A284" s="276"/>
      <c r="B284" s="172"/>
      <c r="C284" s="174"/>
      <c r="D284" s="254"/>
      <c r="E284" s="237"/>
      <c r="F284" s="237"/>
      <c r="G284" s="237"/>
      <c r="H284" s="237"/>
      <c r="I284" s="237"/>
      <c r="J284" s="237"/>
      <c r="K284" s="298"/>
      <c r="L284" s="239"/>
      <c r="M284" s="239"/>
      <c r="N284" s="239"/>
      <c r="O284" s="298"/>
      <c r="P284" s="30" t="s">
        <v>161</v>
      </c>
      <c r="Q284" s="365">
        <v>20</v>
      </c>
      <c r="R284" s="365">
        <v>20</v>
      </c>
      <c r="S284" s="32">
        <f t="shared" si="312"/>
        <v>100</v>
      </c>
    </row>
    <row r="285" spans="1:19" ht="48" customHeight="1" x14ac:dyDescent="0.25">
      <c r="A285" s="280"/>
      <c r="B285" s="172"/>
      <c r="C285" s="174"/>
      <c r="D285" s="311"/>
      <c r="E285" s="237"/>
      <c r="F285" s="237"/>
      <c r="G285" s="237"/>
      <c r="H285" s="237"/>
      <c r="I285" s="237"/>
      <c r="J285" s="237"/>
      <c r="K285" s="298"/>
      <c r="L285" s="239"/>
      <c r="M285" s="239"/>
      <c r="N285" s="239"/>
      <c r="O285" s="298"/>
      <c r="P285" s="30" t="s">
        <v>162</v>
      </c>
      <c r="Q285" s="365">
        <v>20</v>
      </c>
      <c r="R285" s="365">
        <v>20</v>
      </c>
      <c r="S285" s="32">
        <f t="shared" si="312"/>
        <v>100</v>
      </c>
    </row>
    <row r="286" spans="1:19" ht="54.75" customHeight="1" x14ac:dyDescent="0.25">
      <c r="A286" s="115"/>
      <c r="B286" s="91" t="s">
        <v>43</v>
      </c>
      <c r="C286" s="92"/>
      <c r="D286" s="166">
        <f>F286+H286+J286</f>
        <v>0</v>
      </c>
      <c r="E286" s="166">
        <f t="shared" ref="E286" si="313">G286+I286+K286</f>
        <v>0</v>
      </c>
      <c r="F286" s="166"/>
      <c r="G286" s="166"/>
      <c r="H286" s="166">
        <f>H287</f>
        <v>0</v>
      </c>
      <c r="I286" s="166">
        <f>I287</f>
        <v>0</v>
      </c>
      <c r="J286" s="166">
        <f>J287</f>
        <v>0</v>
      </c>
      <c r="K286" s="166">
        <f>K287</f>
        <v>0</v>
      </c>
      <c r="L286" s="194"/>
      <c r="M286" s="194"/>
      <c r="N286" s="194">
        <v>100</v>
      </c>
      <c r="O286" s="166">
        <v>100</v>
      </c>
      <c r="P286" s="92"/>
      <c r="Q286" s="99"/>
      <c r="R286" s="99"/>
      <c r="S286" s="71"/>
    </row>
    <row r="287" spans="1:19" ht="70.5" customHeight="1" x14ac:dyDescent="0.25">
      <c r="A287" s="115"/>
      <c r="B287" s="177" t="s">
        <v>206</v>
      </c>
      <c r="C287" s="122"/>
      <c r="D287" s="178">
        <f>F287+H287+J287</f>
        <v>0</v>
      </c>
      <c r="E287" s="178">
        <f t="shared" ref="E287" si="314">G287+I287+K287</f>
        <v>0</v>
      </c>
      <c r="F287" s="180"/>
      <c r="G287" s="180"/>
      <c r="H287" s="180"/>
      <c r="I287" s="180"/>
      <c r="J287" s="178">
        <f>J288</f>
        <v>0</v>
      </c>
      <c r="K287" s="385">
        <f>K288</f>
        <v>0</v>
      </c>
      <c r="L287" s="180"/>
      <c r="M287" s="180"/>
      <c r="N287" s="180">
        <v>100</v>
      </c>
      <c r="O287" s="178">
        <v>100</v>
      </c>
      <c r="P287" s="197" t="s">
        <v>163</v>
      </c>
      <c r="Q287" s="312">
        <v>20</v>
      </c>
      <c r="R287" s="312">
        <v>20</v>
      </c>
      <c r="S287" s="28">
        <f t="shared" ref="S287:S288" si="315">R287/Q287*100</f>
        <v>100</v>
      </c>
    </row>
    <row r="288" spans="1:19" ht="225" customHeight="1" x14ac:dyDescent="0.25">
      <c r="A288" s="115"/>
      <c r="B288" s="124" t="s">
        <v>207</v>
      </c>
      <c r="C288" s="18"/>
      <c r="D288" s="121">
        <f>F288+H288+J288</f>
        <v>0</v>
      </c>
      <c r="E288" s="121">
        <f t="shared" ref="E288" si="316">G288+I288+K288</f>
        <v>0</v>
      </c>
      <c r="F288" s="129"/>
      <c r="G288" s="129"/>
      <c r="H288" s="129"/>
      <c r="I288" s="129"/>
      <c r="J288" s="121">
        <v>0</v>
      </c>
      <c r="K288" s="121">
        <v>0</v>
      </c>
      <c r="L288" s="129"/>
      <c r="M288" s="129"/>
      <c r="N288" s="129">
        <v>100</v>
      </c>
      <c r="O288" s="121">
        <v>100</v>
      </c>
      <c r="P288" s="124" t="s">
        <v>164</v>
      </c>
      <c r="Q288" s="364">
        <v>20</v>
      </c>
      <c r="R288" s="364">
        <v>20</v>
      </c>
      <c r="S288" s="49">
        <f t="shared" si="315"/>
        <v>100</v>
      </c>
    </row>
    <row r="289" spans="1:21" ht="127.5" customHeight="1" x14ac:dyDescent="0.25">
      <c r="A289" s="306" t="s">
        <v>208</v>
      </c>
      <c r="B289" s="50" t="s">
        <v>147</v>
      </c>
      <c r="C289" s="51" t="s">
        <v>233</v>
      </c>
      <c r="D289" s="182">
        <f t="shared" ref="D289:D298" si="317">F289+H289+J289+L289</f>
        <v>80342.899999999994</v>
      </c>
      <c r="E289" s="183">
        <f t="shared" ref="E289:M290" si="318">E290</f>
        <v>80342.899999999994</v>
      </c>
      <c r="F289" s="183">
        <f t="shared" si="318"/>
        <v>0</v>
      </c>
      <c r="G289" s="183">
        <f t="shared" si="318"/>
        <v>0</v>
      </c>
      <c r="H289" s="183">
        <f t="shared" si="318"/>
        <v>68424.2</v>
      </c>
      <c r="I289" s="183">
        <f t="shared" si="318"/>
        <v>68424.2</v>
      </c>
      <c r="J289" s="183">
        <f t="shared" si="318"/>
        <v>11918.7</v>
      </c>
      <c r="K289" s="183">
        <f t="shared" si="318"/>
        <v>11918.7</v>
      </c>
      <c r="L289" s="198">
        <f t="shared" si="318"/>
        <v>0</v>
      </c>
      <c r="M289" s="198">
        <f t="shared" si="318"/>
        <v>0</v>
      </c>
      <c r="N289" s="203">
        <v>100</v>
      </c>
      <c r="O289" s="255">
        <v>100</v>
      </c>
      <c r="P289" s="30" t="s">
        <v>148</v>
      </c>
      <c r="Q289" s="31">
        <v>1.1000000000000001</v>
      </c>
      <c r="R289" s="31">
        <v>1.1000000000000001</v>
      </c>
      <c r="S289" s="32">
        <f>R289/Q289*100</f>
        <v>100</v>
      </c>
    </row>
    <row r="290" spans="1:21" ht="141" customHeight="1" x14ac:dyDescent="0.25">
      <c r="A290" s="105"/>
      <c r="B290" s="314" t="s">
        <v>212</v>
      </c>
      <c r="C290" s="210"/>
      <c r="D290" s="166">
        <f t="shared" si="317"/>
        <v>80342.899999999994</v>
      </c>
      <c r="E290" s="166">
        <f t="shared" ref="E290:E298" si="319">G290+I290+K290+M290</f>
        <v>80342.899999999994</v>
      </c>
      <c r="F290" s="315">
        <f t="shared" si="318"/>
        <v>0</v>
      </c>
      <c r="G290" s="315">
        <f t="shared" si="318"/>
        <v>0</v>
      </c>
      <c r="H290" s="315">
        <f t="shared" si="318"/>
        <v>68424.2</v>
      </c>
      <c r="I290" s="315">
        <f t="shared" si="318"/>
        <v>68424.2</v>
      </c>
      <c r="J290" s="315">
        <f t="shared" si="318"/>
        <v>11918.7</v>
      </c>
      <c r="K290" s="315">
        <f t="shared" si="318"/>
        <v>11918.7</v>
      </c>
      <c r="L290" s="316">
        <f t="shared" si="318"/>
        <v>0</v>
      </c>
      <c r="M290" s="316">
        <f t="shared" si="318"/>
        <v>0</v>
      </c>
      <c r="N290" s="317">
        <v>100</v>
      </c>
      <c r="O290" s="166">
        <v>100</v>
      </c>
      <c r="P290" s="92" t="s">
        <v>149</v>
      </c>
      <c r="Q290" s="202">
        <v>19</v>
      </c>
      <c r="R290" s="202">
        <v>19</v>
      </c>
      <c r="S290" s="71">
        <f>R290/Q290*100</f>
        <v>100</v>
      </c>
    </row>
    <row r="291" spans="1:21" ht="72.75" customHeight="1" x14ac:dyDescent="0.25">
      <c r="A291" s="105"/>
      <c r="B291" s="177" t="s">
        <v>153</v>
      </c>
      <c r="C291" s="197"/>
      <c r="D291" s="178">
        <f t="shared" si="317"/>
        <v>80342.899999999994</v>
      </c>
      <c r="E291" s="178">
        <f t="shared" si="319"/>
        <v>80342.899999999994</v>
      </c>
      <c r="F291" s="447">
        <f t="shared" ref="F291:M291" si="320">SUM(F292:F294)</f>
        <v>0</v>
      </c>
      <c r="G291" s="447">
        <f t="shared" si="320"/>
        <v>0</v>
      </c>
      <c r="H291" s="447">
        <f t="shared" si="320"/>
        <v>68424.2</v>
      </c>
      <c r="I291" s="447">
        <f t="shared" si="320"/>
        <v>68424.2</v>
      </c>
      <c r="J291" s="178">
        <f t="shared" si="320"/>
        <v>11918.7</v>
      </c>
      <c r="K291" s="447">
        <f t="shared" si="320"/>
        <v>11918.7</v>
      </c>
      <c r="L291" s="447">
        <f t="shared" si="320"/>
        <v>0</v>
      </c>
      <c r="M291" s="447">
        <f t="shared" si="320"/>
        <v>0</v>
      </c>
      <c r="N291" s="180">
        <v>100</v>
      </c>
      <c r="O291" s="178">
        <f t="shared" ref="O291" si="321">E291/D289*100</f>
        <v>100</v>
      </c>
      <c r="P291" s="197" t="s">
        <v>150</v>
      </c>
      <c r="Q291" s="122">
        <v>21</v>
      </c>
      <c r="R291" s="122">
        <v>21</v>
      </c>
      <c r="S291" s="28">
        <f>R291/Q291*100</f>
        <v>100</v>
      </c>
      <c r="T291" s="111"/>
      <c r="U291" s="111"/>
    </row>
    <row r="292" spans="1:21" ht="185.25" customHeight="1" x14ac:dyDescent="0.25">
      <c r="A292" s="105"/>
      <c r="B292" s="124" t="s">
        <v>152</v>
      </c>
      <c r="C292" s="124"/>
      <c r="D292" s="121">
        <f t="shared" si="317"/>
        <v>0</v>
      </c>
      <c r="E292" s="121">
        <f t="shared" si="319"/>
        <v>0</v>
      </c>
      <c r="F292" s="121"/>
      <c r="G292" s="121"/>
      <c r="H292" s="121"/>
      <c r="I292" s="121"/>
      <c r="J292" s="121">
        <v>0</v>
      </c>
      <c r="K292" s="121">
        <v>0</v>
      </c>
      <c r="L292" s="129"/>
      <c r="M292" s="129"/>
      <c r="N292" s="129">
        <v>100</v>
      </c>
      <c r="O292" s="121" t="e">
        <f t="shared" ref="O292:O296" si="322">E292/D292*100</f>
        <v>#DIV/0!</v>
      </c>
      <c r="P292" s="124"/>
      <c r="Q292" s="18"/>
      <c r="R292" s="18"/>
      <c r="S292" s="49"/>
    </row>
    <row r="293" spans="1:21" ht="171.75" customHeight="1" x14ac:dyDescent="0.25">
      <c r="A293" s="313"/>
      <c r="B293" s="124" t="s">
        <v>209</v>
      </c>
      <c r="C293" s="124"/>
      <c r="D293" s="121">
        <f t="shared" si="317"/>
        <v>9803</v>
      </c>
      <c r="E293" s="121">
        <f t="shared" si="319"/>
        <v>9803</v>
      </c>
      <c r="F293" s="121"/>
      <c r="G293" s="121"/>
      <c r="H293" s="121"/>
      <c r="I293" s="121"/>
      <c r="J293" s="121">
        <v>9803</v>
      </c>
      <c r="K293" s="121">
        <v>9803</v>
      </c>
      <c r="L293" s="129"/>
      <c r="M293" s="129"/>
      <c r="N293" s="129">
        <v>100</v>
      </c>
      <c r="O293" s="121">
        <f t="shared" si="322"/>
        <v>100</v>
      </c>
      <c r="P293" s="124"/>
      <c r="Q293" s="18"/>
      <c r="R293" s="18"/>
      <c r="S293" s="49"/>
    </row>
    <row r="294" spans="1:21" ht="171.75" customHeight="1" x14ac:dyDescent="0.25">
      <c r="A294" s="1"/>
      <c r="B294" s="110" t="s">
        <v>151</v>
      </c>
      <c r="C294" s="52"/>
      <c r="D294" s="121">
        <f t="shared" ref="D294" si="323">F294+H294+J294+L294</f>
        <v>70539.899999999994</v>
      </c>
      <c r="E294" s="121">
        <f t="shared" ref="E294" si="324">G294+I294+K294+M294</f>
        <v>70539.899999999994</v>
      </c>
      <c r="F294" s="121"/>
      <c r="G294" s="121"/>
      <c r="H294" s="121">
        <v>68424.2</v>
      </c>
      <c r="I294" s="121">
        <v>68424.2</v>
      </c>
      <c r="J294" s="121">
        <v>2115.6999999999998</v>
      </c>
      <c r="K294" s="121">
        <v>2115.6999999999998</v>
      </c>
      <c r="L294" s="57"/>
      <c r="M294" s="57"/>
      <c r="N294" s="129">
        <v>100</v>
      </c>
      <c r="O294" s="121">
        <f t="shared" si="322"/>
        <v>100</v>
      </c>
      <c r="P294" s="124"/>
      <c r="Q294" s="400"/>
      <c r="R294" s="400"/>
      <c r="S294" s="49"/>
    </row>
    <row r="295" spans="1:21" ht="105" customHeight="1" x14ac:dyDescent="0.25">
      <c r="A295" s="318">
        <v>13</v>
      </c>
      <c r="B295" s="107" t="s">
        <v>99</v>
      </c>
      <c r="C295" s="175" t="s">
        <v>224</v>
      </c>
      <c r="D295" s="319">
        <f t="shared" si="317"/>
        <v>2243.5</v>
      </c>
      <c r="E295" s="319">
        <f t="shared" si="319"/>
        <v>2243.5</v>
      </c>
      <c r="F295" s="193">
        <f t="shared" ref="F295:M296" si="325">F296</f>
        <v>0</v>
      </c>
      <c r="G295" s="193">
        <f t="shared" si="325"/>
        <v>0</v>
      </c>
      <c r="H295" s="193">
        <f t="shared" si="325"/>
        <v>2241.3000000000002</v>
      </c>
      <c r="I295" s="193">
        <f t="shared" si="325"/>
        <v>2241.3000000000002</v>
      </c>
      <c r="J295" s="193">
        <f t="shared" si="325"/>
        <v>2.2000000000000002</v>
      </c>
      <c r="K295" s="193">
        <f t="shared" si="325"/>
        <v>2.2000000000000002</v>
      </c>
      <c r="L295" s="193">
        <f t="shared" si="325"/>
        <v>0</v>
      </c>
      <c r="M295" s="193">
        <f t="shared" si="325"/>
        <v>0</v>
      </c>
      <c r="N295" s="139">
        <v>100</v>
      </c>
      <c r="O295" s="255">
        <f t="shared" si="322"/>
        <v>100</v>
      </c>
      <c r="P295" s="72"/>
      <c r="Q295" s="100"/>
      <c r="R295" s="100"/>
      <c r="S295" s="32"/>
    </row>
    <row r="296" spans="1:21" ht="67.5" customHeight="1" x14ac:dyDescent="0.25">
      <c r="A296" s="144"/>
      <c r="B296" s="68" t="s">
        <v>225</v>
      </c>
      <c r="C296" s="108"/>
      <c r="D296" s="207">
        <f t="shared" si="317"/>
        <v>2243.5</v>
      </c>
      <c r="E296" s="207">
        <f t="shared" si="319"/>
        <v>2243.5</v>
      </c>
      <c r="F296" s="207">
        <f t="shared" si="325"/>
        <v>0</v>
      </c>
      <c r="G296" s="207">
        <f t="shared" si="325"/>
        <v>0</v>
      </c>
      <c r="H296" s="207">
        <f t="shared" si="325"/>
        <v>2241.3000000000002</v>
      </c>
      <c r="I296" s="207">
        <f t="shared" si="325"/>
        <v>2241.3000000000002</v>
      </c>
      <c r="J296" s="207">
        <f t="shared" si="325"/>
        <v>2.2000000000000002</v>
      </c>
      <c r="K296" s="207">
        <f t="shared" si="325"/>
        <v>2.2000000000000002</v>
      </c>
      <c r="L296" s="207">
        <f t="shared" si="325"/>
        <v>0</v>
      </c>
      <c r="M296" s="207">
        <f t="shared" si="325"/>
        <v>0</v>
      </c>
      <c r="N296" s="202">
        <v>100</v>
      </c>
      <c r="O296" s="166">
        <f t="shared" si="322"/>
        <v>100</v>
      </c>
      <c r="P296" s="70"/>
      <c r="Q296" s="106"/>
      <c r="R296" s="106"/>
      <c r="S296" s="71"/>
    </row>
    <row r="297" spans="1:21" ht="108" customHeight="1" x14ac:dyDescent="0.25">
      <c r="A297" s="144"/>
      <c r="B297" s="208" t="s">
        <v>226</v>
      </c>
      <c r="C297" s="109"/>
      <c r="D297" s="213">
        <f t="shared" si="317"/>
        <v>2243.5</v>
      </c>
      <c r="E297" s="213">
        <f t="shared" si="319"/>
        <v>2243.5</v>
      </c>
      <c r="F297" s="213">
        <f t="shared" ref="F297:M297" si="326">F298+F299</f>
        <v>0</v>
      </c>
      <c r="G297" s="213">
        <f t="shared" si="326"/>
        <v>0</v>
      </c>
      <c r="H297" s="213">
        <f t="shared" si="326"/>
        <v>2241.3000000000002</v>
      </c>
      <c r="I297" s="213">
        <f t="shared" si="326"/>
        <v>2241.3000000000002</v>
      </c>
      <c r="J297" s="213">
        <f t="shared" si="326"/>
        <v>2.2000000000000002</v>
      </c>
      <c r="K297" s="213">
        <f t="shared" si="326"/>
        <v>2.2000000000000002</v>
      </c>
      <c r="L297" s="213">
        <f t="shared" si="326"/>
        <v>0</v>
      </c>
      <c r="M297" s="213">
        <f t="shared" si="326"/>
        <v>0</v>
      </c>
      <c r="N297" s="122">
        <v>100</v>
      </c>
      <c r="O297" s="181">
        <f t="shared" ref="O297:O298" si="327">E297/D295*100</f>
        <v>100</v>
      </c>
      <c r="P297" s="56" t="s">
        <v>104</v>
      </c>
      <c r="Q297" s="201">
        <v>1</v>
      </c>
      <c r="R297" s="201">
        <v>1</v>
      </c>
      <c r="S297" s="28">
        <f>R297/Q297*100</f>
        <v>100</v>
      </c>
    </row>
    <row r="298" spans="1:21" ht="306" x14ac:dyDescent="0.25">
      <c r="A298" s="144"/>
      <c r="B298" s="185" t="s">
        <v>210</v>
      </c>
      <c r="C298" s="186"/>
      <c r="D298" s="187">
        <f t="shared" si="317"/>
        <v>2243.5</v>
      </c>
      <c r="E298" s="187">
        <f t="shared" si="319"/>
        <v>2243.5</v>
      </c>
      <c r="F298" s="188"/>
      <c r="G298" s="188"/>
      <c r="H298" s="188">
        <v>2241.3000000000002</v>
      </c>
      <c r="I298" s="188">
        <v>2241.3000000000002</v>
      </c>
      <c r="J298" s="188">
        <v>2.2000000000000002</v>
      </c>
      <c r="K298" s="188">
        <v>2.2000000000000002</v>
      </c>
      <c r="L298" s="188"/>
      <c r="M298" s="188"/>
      <c r="N298" s="189">
        <v>100</v>
      </c>
      <c r="O298" s="187">
        <f t="shared" si="327"/>
        <v>100</v>
      </c>
      <c r="P298" s="19"/>
      <c r="Q298" s="189"/>
      <c r="R298" s="189"/>
      <c r="S298" s="131"/>
    </row>
    <row r="299" spans="1:21" s="216" customFormat="1" x14ac:dyDescent="0.25">
      <c r="A299" s="320"/>
      <c r="B299" s="321"/>
      <c r="C299" s="322"/>
      <c r="D299" s="294"/>
      <c r="E299" s="323"/>
      <c r="F299" s="323"/>
      <c r="G299" s="323"/>
      <c r="H299" s="323"/>
      <c r="I299" s="323"/>
      <c r="J299" s="323"/>
      <c r="K299" s="323"/>
      <c r="L299" s="323"/>
      <c r="M299" s="323"/>
      <c r="N299" s="323"/>
      <c r="O299" s="249"/>
      <c r="P299" s="322"/>
      <c r="Q299" s="324"/>
      <c r="R299" s="324"/>
      <c r="S299" s="325"/>
    </row>
    <row r="300" spans="1:21" s="216" customFormat="1" ht="77.25" customHeight="1" x14ac:dyDescent="0.25">
      <c r="A300" s="320"/>
      <c r="B300" s="326"/>
      <c r="C300" s="327"/>
      <c r="D300" s="294"/>
      <c r="E300" s="294"/>
      <c r="F300" s="294"/>
      <c r="G300" s="294"/>
      <c r="H300" s="294"/>
      <c r="I300" s="294"/>
      <c r="J300" s="294"/>
      <c r="K300" s="328"/>
      <c r="L300" s="329"/>
      <c r="M300" s="329"/>
      <c r="N300" s="329"/>
      <c r="O300" s="328"/>
      <c r="P300" s="322"/>
      <c r="Q300" s="330"/>
      <c r="R300" s="330"/>
      <c r="S300" s="325"/>
    </row>
    <row r="301" spans="1:21" s="216" customFormat="1" ht="67.5" customHeight="1" x14ac:dyDescent="0.25">
      <c r="A301" s="320"/>
      <c r="B301" s="326"/>
      <c r="C301" s="327"/>
      <c r="D301" s="294"/>
      <c r="E301" s="294"/>
      <c r="F301" s="294"/>
      <c r="G301" s="294"/>
      <c r="H301" s="294"/>
      <c r="I301" s="294"/>
      <c r="J301" s="294"/>
      <c r="K301" s="328"/>
      <c r="L301" s="329"/>
      <c r="M301" s="329"/>
      <c r="N301" s="329"/>
      <c r="O301" s="328"/>
      <c r="P301" s="322"/>
      <c r="Q301" s="330"/>
      <c r="R301" s="330"/>
      <c r="S301" s="325"/>
    </row>
    <row r="302" spans="1:21" s="216" customFormat="1" ht="66" customHeight="1" x14ac:dyDescent="0.25">
      <c r="A302" s="331"/>
      <c r="B302" s="326"/>
      <c r="C302" s="327"/>
      <c r="D302" s="249"/>
      <c r="E302" s="294"/>
      <c r="F302" s="294"/>
      <c r="G302" s="294"/>
      <c r="H302" s="294"/>
      <c r="I302" s="294"/>
      <c r="J302" s="294"/>
      <c r="K302" s="328"/>
      <c r="L302" s="329"/>
      <c r="M302" s="329"/>
      <c r="N302" s="329"/>
      <c r="O302" s="328"/>
      <c r="P302" s="322"/>
      <c r="Q302" s="330"/>
      <c r="R302" s="330"/>
      <c r="S302" s="325"/>
    </row>
    <row r="303" spans="1:21" s="216" customFormat="1" ht="48" customHeight="1" x14ac:dyDescent="0.25">
      <c r="A303" s="331"/>
      <c r="B303" s="326"/>
      <c r="C303" s="327"/>
      <c r="D303" s="323"/>
      <c r="E303" s="294"/>
      <c r="F303" s="294"/>
      <c r="G303" s="294"/>
      <c r="H303" s="294"/>
      <c r="I303" s="294"/>
      <c r="J303" s="294"/>
      <c r="K303" s="328"/>
      <c r="L303" s="329"/>
      <c r="M303" s="329"/>
      <c r="N303" s="329"/>
      <c r="O303" s="328"/>
      <c r="P303" s="322"/>
      <c r="Q303" s="330"/>
      <c r="R303" s="330"/>
      <c r="S303" s="325"/>
    </row>
    <row r="304" spans="1:21" s="216" customFormat="1" ht="80.25" customHeight="1" x14ac:dyDescent="0.25">
      <c r="A304" s="331"/>
      <c r="B304" s="321"/>
      <c r="C304" s="322"/>
      <c r="D304" s="323"/>
      <c r="E304" s="249"/>
      <c r="F304" s="249"/>
      <c r="G304" s="249"/>
      <c r="H304" s="249"/>
      <c r="I304" s="249"/>
      <c r="J304" s="249"/>
      <c r="K304" s="249"/>
      <c r="L304" s="323"/>
      <c r="M304" s="323"/>
      <c r="N304" s="323"/>
      <c r="O304" s="249"/>
      <c r="P304" s="322"/>
      <c r="Q304" s="330"/>
      <c r="R304" s="330"/>
      <c r="S304" s="325"/>
    </row>
    <row r="305" spans="1:21" ht="70.5" customHeight="1" x14ac:dyDescent="0.25">
      <c r="A305" s="331"/>
      <c r="B305" s="322"/>
      <c r="C305" s="324"/>
      <c r="D305" s="249"/>
      <c r="E305" s="323"/>
      <c r="F305" s="323"/>
      <c r="G305" s="323"/>
      <c r="H305" s="323"/>
      <c r="I305" s="323"/>
      <c r="J305" s="323"/>
      <c r="K305" s="323"/>
      <c r="L305" s="323"/>
      <c r="M305" s="323"/>
      <c r="N305" s="323"/>
      <c r="O305" s="249"/>
      <c r="P305" s="322"/>
      <c r="Q305" s="330"/>
      <c r="R305" s="330"/>
      <c r="S305" s="325"/>
    </row>
    <row r="306" spans="1:21" ht="106.5" customHeight="1" x14ac:dyDescent="0.25">
      <c r="A306" s="331"/>
      <c r="B306" s="322"/>
      <c r="C306" s="324"/>
      <c r="D306" s="323"/>
      <c r="E306" s="323"/>
      <c r="F306" s="323"/>
      <c r="G306" s="323"/>
      <c r="H306" s="323"/>
      <c r="I306" s="323"/>
      <c r="J306" s="323"/>
      <c r="K306" s="323"/>
      <c r="L306" s="323"/>
      <c r="M306" s="323"/>
      <c r="N306" s="323"/>
      <c r="O306" s="249"/>
      <c r="P306" s="322"/>
      <c r="Q306" s="330"/>
      <c r="R306" s="330"/>
      <c r="S306" s="325"/>
    </row>
    <row r="307" spans="1:21" ht="85.5" customHeight="1" x14ac:dyDescent="0.25">
      <c r="A307" s="331"/>
      <c r="B307" s="322"/>
      <c r="C307" s="324"/>
      <c r="D307" s="249"/>
      <c r="E307" s="249"/>
      <c r="F307" s="323"/>
      <c r="G307" s="323"/>
      <c r="H307" s="323"/>
      <c r="I307" s="323"/>
      <c r="J307" s="249"/>
      <c r="K307" s="249"/>
      <c r="L307" s="323"/>
      <c r="M307" s="323"/>
      <c r="N307" s="323"/>
      <c r="O307" s="249"/>
      <c r="P307" s="322"/>
      <c r="Q307" s="330"/>
      <c r="R307" s="330"/>
      <c r="S307" s="325"/>
    </row>
    <row r="308" spans="1:21" s="216" customFormat="1" ht="77.25" customHeight="1" x14ac:dyDescent="0.25">
      <c r="A308" s="331"/>
      <c r="B308" s="322"/>
      <c r="C308" s="324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249"/>
      <c r="P308" s="322"/>
      <c r="Q308" s="330"/>
      <c r="R308" s="330"/>
      <c r="S308" s="325"/>
    </row>
    <row r="309" spans="1:21" s="216" customFormat="1" ht="70.5" customHeight="1" x14ac:dyDescent="0.25">
      <c r="A309" s="332"/>
      <c r="B309" s="322"/>
      <c r="C309" s="324"/>
      <c r="D309" s="350"/>
      <c r="E309" s="249"/>
      <c r="F309" s="323"/>
      <c r="G309" s="323"/>
      <c r="H309" s="323"/>
      <c r="I309" s="323"/>
      <c r="J309" s="249"/>
      <c r="K309" s="249"/>
      <c r="L309" s="323"/>
      <c r="M309" s="323"/>
      <c r="N309" s="323"/>
      <c r="O309" s="249"/>
      <c r="P309" s="322"/>
      <c r="Q309" s="330"/>
      <c r="R309" s="330"/>
      <c r="S309" s="325"/>
    </row>
    <row r="310" spans="1:21" s="216" customFormat="1" ht="80.25" customHeight="1" x14ac:dyDescent="0.25">
      <c r="A310" s="351"/>
      <c r="B310" s="322"/>
      <c r="C310" s="324"/>
      <c r="D310" s="350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249"/>
      <c r="P310" s="322"/>
      <c r="Q310" s="330"/>
      <c r="R310" s="330"/>
      <c r="S310" s="325"/>
    </row>
    <row r="311" spans="1:21" s="216" customFormat="1" ht="127.5" customHeight="1" x14ac:dyDescent="0.25">
      <c r="A311" s="351"/>
      <c r="B311" s="326"/>
      <c r="C311" s="327"/>
      <c r="D311" s="249"/>
      <c r="E311" s="350"/>
      <c r="F311" s="350"/>
      <c r="G311" s="350"/>
      <c r="H311" s="350"/>
      <c r="I311" s="350"/>
      <c r="J311" s="350"/>
      <c r="K311" s="350"/>
      <c r="L311" s="352"/>
      <c r="M311" s="352"/>
      <c r="N311" s="353"/>
      <c r="O311" s="354"/>
      <c r="P311" s="322"/>
      <c r="Q311" s="324"/>
      <c r="R311" s="324"/>
      <c r="S311" s="325"/>
    </row>
    <row r="312" spans="1:21" s="216" customFormat="1" ht="141" customHeight="1" x14ac:dyDescent="0.25">
      <c r="A312" s="351"/>
      <c r="B312" s="326"/>
      <c r="C312" s="327"/>
      <c r="D312" s="249"/>
      <c r="E312" s="350"/>
      <c r="F312" s="350"/>
      <c r="G312" s="350"/>
      <c r="H312" s="350"/>
      <c r="I312" s="350"/>
      <c r="J312" s="350"/>
      <c r="K312" s="350"/>
      <c r="L312" s="352"/>
      <c r="M312" s="352"/>
      <c r="N312" s="353"/>
      <c r="O312" s="249"/>
      <c r="P312" s="322"/>
      <c r="Q312" s="324"/>
      <c r="R312" s="324"/>
      <c r="S312" s="325"/>
    </row>
    <row r="313" spans="1:21" s="216" customFormat="1" ht="72.75" customHeight="1" x14ac:dyDescent="0.25">
      <c r="A313" s="351"/>
      <c r="B313" s="321"/>
      <c r="C313" s="322"/>
      <c r="D313" s="249"/>
      <c r="E313" s="249"/>
      <c r="F313" s="249"/>
      <c r="G313" s="249"/>
      <c r="H313" s="249"/>
      <c r="I313" s="249"/>
      <c r="J313" s="249"/>
      <c r="K313" s="249"/>
      <c r="L313" s="249"/>
      <c r="M313" s="249"/>
      <c r="N313" s="323"/>
      <c r="O313" s="249"/>
      <c r="P313" s="322"/>
      <c r="Q313" s="324"/>
      <c r="R313" s="324"/>
      <c r="S313" s="325"/>
      <c r="T313" s="355"/>
      <c r="U313" s="355"/>
    </row>
    <row r="314" spans="1:21" s="216" customFormat="1" ht="209.25" customHeight="1" x14ac:dyDescent="0.25">
      <c r="A314" s="351"/>
      <c r="B314" s="322"/>
      <c r="C314" s="322"/>
      <c r="D314" s="249"/>
      <c r="E314" s="249"/>
      <c r="F314" s="249"/>
      <c r="G314" s="249"/>
      <c r="H314" s="249"/>
      <c r="I314" s="249"/>
      <c r="J314" s="249"/>
      <c r="K314" s="249"/>
      <c r="L314" s="323"/>
      <c r="M314" s="323"/>
      <c r="N314" s="323"/>
      <c r="O314" s="249"/>
      <c r="P314" s="322"/>
      <c r="Q314" s="324"/>
      <c r="R314" s="324"/>
      <c r="S314" s="325"/>
    </row>
    <row r="315" spans="1:21" s="216" customFormat="1" ht="192" customHeight="1" x14ac:dyDescent="0.25">
      <c r="A315" s="356"/>
      <c r="B315" s="322"/>
      <c r="C315" s="322"/>
      <c r="D315" s="357"/>
      <c r="E315" s="249"/>
      <c r="F315" s="249"/>
      <c r="G315" s="249"/>
      <c r="H315" s="249"/>
      <c r="I315" s="249"/>
      <c r="J315" s="249"/>
      <c r="K315" s="249"/>
      <c r="L315" s="323"/>
      <c r="M315" s="323"/>
      <c r="N315" s="323"/>
      <c r="O315" s="249"/>
      <c r="P315" s="322"/>
      <c r="Q315" s="324"/>
      <c r="R315" s="324"/>
      <c r="S315" s="325"/>
    </row>
    <row r="316" spans="1:21" s="216" customFormat="1" ht="170.25" customHeight="1" x14ac:dyDescent="0.25">
      <c r="B316" s="358"/>
      <c r="C316" s="322"/>
      <c r="D316" s="261"/>
      <c r="E316" s="249"/>
      <c r="F316" s="249"/>
      <c r="G316" s="249"/>
      <c r="H316" s="249"/>
      <c r="I316" s="249"/>
      <c r="J316" s="249"/>
      <c r="K316" s="249"/>
      <c r="L316" s="249"/>
      <c r="M316" s="249"/>
      <c r="N316" s="323"/>
      <c r="O316" s="249"/>
      <c r="P316" s="322"/>
      <c r="Q316" s="324"/>
      <c r="R316" s="324"/>
      <c r="S316" s="325"/>
    </row>
    <row r="317" spans="1:21" s="216" customFormat="1" ht="105" customHeight="1" x14ac:dyDescent="0.25">
      <c r="B317" s="359"/>
      <c r="C317" s="327"/>
      <c r="D317" s="261"/>
      <c r="E317" s="357"/>
      <c r="F317" s="357"/>
      <c r="G317" s="357"/>
      <c r="H317" s="357"/>
      <c r="I317" s="357"/>
      <c r="J317" s="357"/>
      <c r="K317" s="357"/>
      <c r="L317" s="357"/>
      <c r="M317" s="357"/>
      <c r="N317" s="360"/>
      <c r="O317" s="357"/>
      <c r="P317" s="336"/>
      <c r="Q317" s="324"/>
      <c r="R317" s="324"/>
      <c r="S317" s="325"/>
    </row>
    <row r="318" spans="1:21" s="216" customFormat="1" ht="103.5" customHeight="1" x14ac:dyDescent="0.25">
      <c r="B318" s="361"/>
      <c r="C318" s="362"/>
      <c r="D318" s="261"/>
      <c r="E318" s="261"/>
      <c r="F318" s="261"/>
      <c r="G318" s="261"/>
      <c r="H318" s="261"/>
      <c r="I318" s="261"/>
      <c r="J318" s="261"/>
      <c r="K318" s="261"/>
      <c r="L318" s="261"/>
      <c r="M318" s="261"/>
      <c r="N318" s="324"/>
      <c r="O318" s="261"/>
      <c r="P318" s="336"/>
      <c r="Q318" s="324"/>
      <c r="R318" s="324"/>
      <c r="S318" s="325"/>
    </row>
    <row r="319" spans="1:21" s="216" customFormat="1" ht="94.5" customHeight="1" x14ac:dyDescent="0.25">
      <c r="B319" s="361"/>
      <c r="C319" s="362"/>
      <c r="D319" s="261"/>
      <c r="E319" s="261"/>
      <c r="F319" s="261"/>
      <c r="G319" s="261"/>
      <c r="H319" s="261"/>
      <c r="I319" s="261"/>
      <c r="J319" s="261"/>
      <c r="K319" s="261"/>
      <c r="L319" s="261"/>
      <c r="M319" s="261"/>
      <c r="N319" s="324"/>
      <c r="O319" s="261"/>
      <c r="P319" s="363"/>
      <c r="Q319" s="324"/>
      <c r="R319" s="324"/>
      <c r="S319" s="325"/>
    </row>
    <row r="320" spans="1:21" s="216" customFormat="1" x14ac:dyDescent="0.25">
      <c r="B320" s="361"/>
      <c r="C320" s="362"/>
      <c r="E320" s="261"/>
      <c r="F320" s="261"/>
      <c r="G320" s="261"/>
      <c r="H320" s="261"/>
      <c r="I320" s="261"/>
      <c r="J320" s="261"/>
      <c r="K320" s="261"/>
      <c r="L320" s="261"/>
      <c r="M320" s="261"/>
      <c r="N320" s="324"/>
      <c r="O320" s="261"/>
      <c r="P320" s="336"/>
      <c r="Q320" s="324"/>
      <c r="R320" s="324"/>
      <c r="S320" s="325"/>
    </row>
    <row r="321" spans="1:19" x14ac:dyDescent="0.25">
      <c r="A321" s="1"/>
      <c r="B321" s="338"/>
      <c r="C321" s="333"/>
      <c r="D321" s="1"/>
      <c r="E321" s="261"/>
      <c r="F321" s="334"/>
      <c r="G321" s="334"/>
      <c r="H321" s="334"/>
      <c r="I321" s="334"/>
      <c r="J321" s="334"/>
      <c r="K321" s="334"/>
      <c r="L321" s="334"/>
      <c r="M321" s="334"/>
      <c r="N321" s="335"/>
      <c r="O321" s="261"/>
      <c r="P321" s="336"/>
      <c r="Q321" s="335"/>
      <c r="R321" s="335"/>
      <c r="S321" s="337"/>
    </row>
    <row r="322" spans="1:19" x14ac:dyDescent="0.25">
      <c r="A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Q322" s="1"/>
      <c r="R322" s="1"/>
      <c r="S322" s="1"/>
    </row>
    <row r="323" spans="1:19" x14ac:dyDescent="0.25">
      <c r="A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Q323" s="1"/>
      <c r="R323" s="1"/>
      <c r="S323" s="1"/>
    </row>
    <row r="324" spans="1:19" x14ac:dyDescent="0.25">
      <c r="A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Q324" s="1"/>
      <c r="R324" s="1"/>
      <c r="S324" s="1"/>
    </row>
    <row r="325" spans="1:19" x14ac:dyDescent="0.25">
      <c r="A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Q325" s="1"/>
      <c r="R325" s="1"/>
      <c r="S325" s="1"/>
    </row>
    <row r="326" spans="1:19" x14ac:dyDescent="0.25"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Q326" s="1"/>
      <c r="R326" s="1"/>
      <c r="S326" s="1"/>
    </row>
    <row r="327" spans="1:19" x14ac:dyDescent="0.25"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Q327" s="1"/>
      <c r="R327" s="1"/>
      <c r="S327" s="1"/>
    </row>
  </sheetData>
  <mergeCells count="121">
    <mergeCell ref="D105:D106"/>
    <mergeCell ref="E105:E106"/>
    <mergeCell ref="P24:P25"/>
    <mergeCell ref="Q24:Q25"/>
    <mergeCell ref="R24:R25"/>
    <mergeCell ref="S24:S25"/>
    <mergeCell ref="P207:P208"/>
    <mergeCell ref="Q207:Q208"/>
    <mergeCell ref="R207:R208"/>
    <mergeCell ref="S207:S208"/>
    <mergeCell ref="O29:O30"/>
    <mergeCell ref="C158:C160"/>
    <mergeCell ref="F161:F163"/>
    <mergeCell ref="C206:C207"/>
    <mergeCell ref="J24:J25"/>
    <mergeCell ref="K24:K25"/>
    <mergeCell ref="Q29:Q30"/>
    <mergeCell ref="R29:R30"/>
    <mergeCell ref="S29:S30"/>
    <mergeCell ref="P29:P30"/>
    <mergeCell ref="K161:K163"/>
    <mergeCell ref="L161:L163"/>
    <mergeCell ref="M161:M163"/>
    <mergeCell ref="G161:G163"/>
    <mergeCell ref="H161:H163"/>
    <mergeCell ref="J161:J163"/>
    <mergeCell ref="I161:I163"/>
    <mergeCell ref="I24:I25"/>
    <mergeCell ref="I29:I30"/>
    <mergeCell ref="J29:J30"/>
    <mergeCell ref="K29:K30"/>
    <mergeCell ref="L158:L160"/>
    <mergeCell ref="J158:J160"/>
    <mergeCell ref="K158:K160"/>
    <mergeCell ref="O24:O25"/>
    <mergeCell ref="E22:E23"/>
    <mergeCell ref="F22:F23"/>
    <mergeCell ref="G22:G23"/>
    <mergeCell ref="N158:N160"/>
    <mergeCell ref="L24:L25"/>
    <mergeCell ref="M24:M25"/>
    <mergeCell ref="L29:L30"/>
    <mergeCell ref="M29:M30"/>
    <mergeCell ref="N29:N30"/>
    <mergeCell ref="H22:H23"/>
    <mergeCell ref="I22:I23"/>
    <mergeCell ref="N24:N25"/>
    <mergeCell ref="I158:I160"/>
    <mergeCell ref="A1:S1"/>
    <mergeCell ref="A2:S2"/>
    <mergeCell ref="A3:S3"/>
    <mergeCell ref="A4:S4"/>
    <mergeCell ref="A22:A23"/>
    <mergeCell ref="B22:B23"/>
    <mergeCell ref="C22:C23"/>
    <mergeCell ref="Q22:Q23"/>
    <mergeCell ref="R22:R23"/>
    <mergeCell ref="S22:S23"/>
    <mergeCell ref="S5:S9"/>
    <mergeCell ref="L7:M8"/>
    <mergeCell ref="J7:K8"/>
    <mergeCell ref="H7:I8"/>
    <mergeCell ref="R5:R9"/>
    <mergeCell ref="Q5:Q9"/>
    <mergeCell ref="J22:J23"/>
    <mergeCell ref="K22:K23"/>
    <mergeCell ref="L22:L23"/>
    <mergeCell ref="M22:M23"/>
    <mergeCell ref="N22:N23"/>
    <mergeCell ref="O22:O23"/>
    <mergeCell ref="D22:D23"/>
    <mergeCell ref="P22:P23"/>
    <mergeCell ref="A5:A9"/>
    <mergeCell ref="B5:B9"/>
    <mergeCell ref="C5:C9"/>
    <mergeCell ref="D6:E8"/>
    <mergeCell ref="N5:O8"/>
    <mergeCell ref="P5:P9"/>
    <mergeCell ref="D5:M5"/>
    <mergeCell ref="F7:G8"/>
    <mergeCell ref="F6:M6"/>
    <mergeCell ref="A29:A30"/>
    <mergeCell ref="B24:B25"/>
    <mergeCell ref="C24:C25"/>
    <mergeCell ref="D24:D25"/>
    <mergeCell ref="E24:E25"/>
    <mergeCell ref="F24:F25"/>
    <mergeCell ref="G24:G25"/>
    <mergeCell ref="H24:H25"/>
    <mergeCell ref="B29:B30"/>
    <mergeCell ref="A24:A25"/>
    <mergeCell ref="C29:C30"/>
    <mergeCell ref="D29:D30"/>
    <mergeCell ref="E29:E30"/>
    <mergeCell ref="F29:F30"/>
    <mergeCell ref="G29:G30"/>
    <mergeCell ref="H29:H30"/>
    <mergeCell ref="B188:B189"/>
    <mergeCell ref="B206:B208"/>
    <mergeCell ref="N177:N182"/>
    <mergeCell ref="A155:A157"/>
    <mergeCell ref="A158:A160"/>
    <mergeCell ref="A161:A163"/>
    <mergeCell ref="O155:O157"/>
    <mergeCell ref="A177:A182"/>
    <mergeCell ref="B177:B182"/>
    <mergeCell ref="C177:C182"/>
    <mergeCell ref="F158:F160"/>
    <mergeCell ref="G158:G160"/>
    <mergeCell ref="H158:H160"/>
    <mergeCell ref="B158:B160"/>
    <mergeCell ref="B161:B163"/>
    <mergeCell ref="C161:C163"/>
    <mergeCell ref="B199:B201"/>
    <mergeCell ref="O161:O163"/>
    <mergeCell ref="B155:B157"/>
    <mergeCell ref="O158:O160"/>
    <mergeCell ref="E158:E160"/>
    <mergeCell ref="O177:O182"/>
    <mergeCell ref="M158:M160"/>
    <mergeCell ref="N161:N163"/>
  </mergeCells>
  <pageMargins left="0.31496062992125984" right="0.31496062992125984" top="0.94488188976377963" bottom="0.35433070866141736" header="0" footer="0"/>
  <pageSetup paperSize="9" scale="59" fitToHeight="0" orientation="landscape" r:id="rId1"/>
  <rowBreaks count="2" manualBreakCount="2">
    <brk id="210" max="18" man="1"/>
    <brk id="21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sshahova</dc:creator>
  <cp:lastModifiedBy>Елена Е.А.. Насонова</cp:lastModifiedBy>
  <cp:lastPrinted>2021-03-04T12:01:22Z</cp:lastPrinted>
  <dcterms:created xsi:type="dcterms:W3CDTF">2015-02-03T11:57:44Z</dcterms:created>
  <dcterms:modified xsi:type="dcterms:W3CDTF">2024-03-28T11:36:00Z</dcterms:modified>
</cp:coreProperties>
</file>