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1200" windowWidth="19815" windowHeight="12420" activeTab="0"/>
  </bookViews>
  <sheets>
    <sheet name="Лист1" sheetId="1" r:id="rId1"/>
  </sheets>
  <definedNames>
    <definedName name="_xlnm.Print_Titles" localSheetId="0">'Лист1'!$8:$11</definedName>
    <definedName name="_xlnm.Print_Area" localSheetId="0">'Лист1'!$A$2:$K$185</definedName>
  </definedNames>
  <calcPr fullCalcOnLoad="1"/>
</workbook>
</file>

<file path=xl/sharedStrings.xml><?xml version="1.0" encoding="utf-8"?>
<sst xmlns="http://schemas.openxmlformats.org/spreadsheetml/2006/main" count="361" uniqueCount="348">
  <si>
    <t>Единый налог на вмененный доход для отдельных видов деятельности</t>
  </si>
  <si>
    <t>Единый сельскохозяйственный налог</t>
  </si>
  <si>
    <t>Платежи от государственных и муниципальных унитарных предприятий</t>
  </si>
  <si>
    <t>Налог на доходы физических лиц</t>
  </si>
  <si>
    <t>000 1 11 00000 00 0000 000</t>
  </si>
  <si>
    <t>000 1 11 05000 00 0000 120</t>
  </si>
  <si>
    <t>000 1 01 00000 00 0000 000</t>
  </si>
  <si>
    <t>000 1 01 02000 01 0000 110</t>
  </si>
  <si>
    <t>000 1 08 00000 00 0000 000</t>
  </si>
  <si>
    <t>000 1 05 00000 00 0000 000</t>
  </si>
  <si>
    <t>000 1 13 00000 00 0000 000</t>
  </si>
  <si>
    <t>000 1 00 00000 00 0000 000</t>
  </si>
  <si>
    <t>000 1 11 05030 00 0000 120</t>
  </si>
  <si>
    <t>000 1 11 07000 00 0000 120</t>
  </si>
  <si>
    <t>000 1 11 07010 00 0000 120</t>
  </si>
  <si>
    <t>000 1 16 00000 00 0000 000</t>
  </si>
  <si>
    <t>Плата за негативное воздействие  на окружающую среду</t>
  </si>
  <si>
    <t>000 1 12 00000 00 0000 000</t>
  </si>
  <si>
    <t xml:space="preserve">Прочие неналоговые доходы  бюджетов муниципальных районов </t>
  </si>
  <si>
    <t>Арендная плата  и поступления от продажи права на заключение  договоров аренды за земли , находящиеся  в собственности  поселений  (после разграничения государственной собственности на землю )</t>
  </si>
  <si>
    <t>927 1 11 05025 10 0000 120</t>
  </si>
  <si>
    <t>000 1 17 00000 00 0000 000</t>
  </si>
  <si>
    <t>Государственная пошлина по делам , рассматриваемым  в судах общей юрисдикции , мировыми судьями</t>
  </si>
  <si>
    <t>000 1 11 05010 00 0000 120</t>
  </si>
  <si>
    <t>Доходы , получаемые в виде арендной платы за  земельные участки, государственная собственность на которые не разграничена , а так же средства от продажи права на заключение договоров аренды указанных земельных участков</t>
  </si>
  <si>
    <t>000 1 11 05020 05 0000 120</t>
  </si>
  <si>
    <t>000 1 08 03000 01 0000 110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</si>
  <si>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</si>
  <si>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</si>
  <si>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</si>
  <si>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</si>
  <si>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</si>
  <si>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</si>
  <si>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</si>
  <si>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</si>
  <si>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</si>
  <si>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Доходы от продажи материальных и нематериальных активов</t>
  </si>
  <si>
    <t>000 1 14 00000 00 0000 000</t>
  </si>
  <si>
    <t>000 1 14 02000 00 0000 000</t>
  </si>
  <si>
    <t>000 1 01 01000 01 0000 110</t>
  </si>
  <si>
    <t>Налоги на прибыль организаций</t>
  </si>
  <si>
    <t>000 1 01 01010 01 0000 110</t>
  </si>
  <si>
    <t>Налоги на прибыль организаций, зачисляемый в бюджеты бюджетной системы Российской Федерации по соответствующим ставкам</t>
  </si>
  <si>
    <t>000 1 01 01012 02 0000 110</t>
  </si>
  <si>
    <t xml:space="preserve">Налоги на прибыль организаций, зачисляемый в бюджеты субъектов Российской Федерации </t>
  </si>
  <si>
    <t xml:space="preserve">Доходы от продажи земельных участков, государственная собственность на которые не разграничена 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</si>
  <si>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</si>
  <si>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927 1 11 09045 05 0000 120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</si>
  <si>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</si>
  <si>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927 1 11 09000 00 0000 120</t>
  </si>
  <si>
    <t>НАЛОГОВЫЕ И НЕНАЛОГОВЫЕ ДОХОДЫ</t>
  </si>
  <si>
    <t>Проценты, полученные от предоставления бюджетных кредитов внутри страны за счет средств бюджетов муниципальных районов</t>
  </si>
  <si>
    <t>927 1 11 03050 05 0000 120</t>
  </si>
  <si>
    <t>ЗАДОЛЖЕННОСТЬ  И ПЕРЕРАСЧЕТЫ ПО ОТМЕНЕННЫМ НАЛОГАМ И СБОРАМ  И  ИНЫМ ОБЯЗАТЕЛЬНЫМ ПЛАТЕЖАМ</t>
  </si>
  <si>
    <t>Налог на прибыль организаций , зачислявшийся до 1 января 2005 года в местные бюджеты в местные бюджеты</t>
  </si>
  <si>
    <t>Налог на прибыль организаций , зачислявшийся до 1 января 2005 года в местные бюджеты , мобилизуемый на территориях муниципальных районов</t>
  </si>
  <si>
    <t>Налог на имущество предприятий</t>
  </si>
  <si>
    <t>Налог с имущества , переходящего в порядке наследования и дарения</t>
  </si>
  <si>
    <t xml:space="preserve">Земельный налог (по обязательствам,  возникшим до 1.01.2006 г), </t>
  </si>
  <si>
    <t>Земельный налог (по обязательствам,  возникшим до 1.01.2006 г) мобилизуемый  на межселенных территориях</t>
  </si>
  <si>
    <t>Земельный налог (по обязательствам,  возникшим до 1.01.2006 г),  мобилизуемый на территориях поселений</t>
  </si>
  <si>
    <t>Прочие налоги и сборы (по отмененным налогам и сборам субъектов РФ)</t>
  </si>
  <si>
    <t>Налог с продаж</t>
  </si>
  <si>
    <t>Сбор на нужды  образовательных учреждений , взимаемый с юридических лиц</t>
  </si>
  <si>
    <t>Прочие налоги и сборы (по отмененным местным налогам и сборам)</t>
  </si>
  <si>
    <t>Целевые сборы  с граждан и предприятий , учреждений , организаций на содержание милиции , на благоустройство территорий , на нужды образования  и другие цели , мобилизуемые на территориях муниципальных районов</t>
  </si>
  <si>
    <t>000 1 09 00000 00 0000 000</t>
  </si>
  <si>
    <t>000 1 09 01000 00 0000 110</t>
  </si>
  <si>
    <t>182 1 09 01030 05 0000 110</t>
  </si>
  <si>
    <t>000 1 09 04000 00 0000 110</t>
  </si>
  <si>
    <t>182 1 09 04010 02 0000 110</t>
  </si>
  <si>
    <t>182 1 09 04040 01 0000 110</t>
  </si>
  <si>
    <t>000 1 09 04050 00 0000 110</t>
  </si>
  <si>
    <t>182 1 09 04050 05 0000 110</t>
  </si>
  <si>
    <t>182 1 09 04050 10 0000 110</t>
  </si>
  <si>
    <t>000 1 09 06000 02 0000 110</t>
  </si>
  <si>
    <t>000 1 09 06010 02 0000 110</t>
  </si>
  <si>
    <t>000 1 09 06020 02 0000 110</t>
  </si>
  <si>
    <t>000 1 09 07000 00 0000 110</t>
  </si>
  <si>
    <t>182 1 09 07030 05 0000 110</t>
  </si>
  <si>
    <t xml:space="preserve">Доходы, поступающие в порядке возмещения расходов, понесенных в связи с эксплуатацией имущества муниципальных районов </t>
  </si>
  <si>
    <t>Государственная пошлина по делам, рассматриваемым в судах общей юрисдикции, мировыми судьями ( за исключением  Верховного Суда Российской Федерации)</t>
  </si>
  <si>
    <t xml:space="preserve">000 1 12 01000 01 0000 120 </t>
  </si>
  <si>
    <t>Плата за выбросы загрязняющих веществ в атмосферный воздух стационарными объектами</t>
  </si>
  <si>
    <t>Доходы 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 , а также имущества государственных и муниципальных унитарных предприятий 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</si>
  <si>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 имущества бюджетных и автономных учреждений)</t>
  </si>
  <si>
    <t>Доходы от сдачи в аренду имущества, находящегося в оперативном управлении  органов  управления  муниципальных районов и созданных ими учреждений  (за исключением имущества муниципальных бюджетных и автономных учреждений)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</si>
  <si>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</si>
  <si>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муниципальных районов  </t>
  </si>
  <si>
    <t>Налог на доходы физических лиц с доходов , полученных  физическими лицами в соответствии со статьей 228 Налогового кодекса Российской Федерации</t>
  </si>
  <si>
    <t>182 1 01 02040 01 0000 110</t>
  </si>
  <si>
    <t>Плата за размещение отходов производства и потребления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</si>
  <si>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</si>
  <si>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</si>
  <si>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 в соответствии со статьей 227.1 Налогового кодекса Российской Федерации</t>
  </si>
  <si>
    <t>Доходы, получаемые в виде арендной платы за земли после разграничения государственной собственности на землю , а также средства от продажи права на заключение договоров аренды указанных земельных участков ( за исключением земельных участков бюджетных и автономных учреждений )</t>
  </si>
  <si>
    <t>Доходы, получаемые в виде арендной платы , а также средства от продажи права на заключение договоров аренды за земли , находящиеся в собственности муниципальных районов ( за исключением земельных участков муниципальных бюджетных и автономных учреждений)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</si>
  <si>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, созданных муниципальными  районами  </t>
  </si>
  <si>
    <t>000 1 05 02000 02 0000 110</t>
  </si>
  <si>
    <t>000 1 05 03000 01 0000 110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</si>
  <si>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</si>
  <si>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</si>
  <si>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</si>
  <si>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000 1 03 00000 00 0000 110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</si>
  <si>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</si>
  <si>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</si>
  <si>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</si>
  <si>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</si>
  <si>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выдачу разрешения на установку рекламной конструкции</t>
  </si>
  <si>
    <t>Код показателя</t>
  </si>
  <si>
    <t>Наименование показателя</t>
  </si>
  <si>
    <t>(тыс.рублей)</t>
  </si>
  <si>
    <t>1</t>
  </si>
  <si>
    <t>2</t>
  </si>
  <si>
    <t>3</t>
  </si>
  <si>
    <t>Всего:</t>
  </si>
  <si>
    <t>000 8 50 00000 00 0000 000</t>
  </si>
  <si>
    <t>000 2 02 00000 00 0000 000</t>
  </si>
  <si>
    <t>Прочие субсидии</t>
  </si>
  <si>
    <t>Прочие субсидии бюджетам муниципальных районов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</si>
  <si>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</si>
  <si>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</si>
  <si>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</si>
  <si>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</si>
  <si>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</si>
  <si>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</si>
  <si>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</si>
  <si>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</si>
  <si>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</si>
  <si>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 xml:space="preserve">Безвозмездные поступления </t>
  </si>
  <si>
    <t>000 2 00 00000 00 0000 000</t>
  </si>
  <si>
    <t>4</t>
  </si>
  <si>
    <t>5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</si>
  <si>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</si>
  <si>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</si>
  <si>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</si>
  <si>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Налог, взимаемый в связи с упрощенной системой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</si>
  <si>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</si>
  <si>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</si>
  <si>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</si>
  <si>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</si>
  <si>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</si>
  <si>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</si>
  <si>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</si>
  <si>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</si>
  <si>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</si>
  <si>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</t>
  </si>
  <si>
    <t>Доходы от оказания платных услуг (работ)</t>
  </si>
  <si>
    <t>000 1 13 00000 00 0000 130</t>
  </si>
  <si>
    <t>000 1 13 01990 05 0000 130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</si>
  <si>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</si>
  <si>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</si>
  <si>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</si>
  <si>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</si>
  <si>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 xml:space="preserve">Доходы от продажи земельных участков,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</si>
  <si>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</si>
  <si>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</si>
  <si>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000 1 14 06010 00 0000 430</t>
  </si>
  <si>
    <t>000 1 01 02010 01 0000 110</t>
  </si>
  <si>
    <t>000 1 01 02020 01 0000 110</t>
  </si>
  <si>
    <t>000 1 01 02030 01 0000 110</t>
  </si>
  <si>
    <t>000 1 03 02230 01 0000 110</t>
  </si>
  <si>
    <t>000 1 03 02240 01 0000 110</t>
  </si>
  <si>
    <t>000 1 03 02250 01 0000 110</t>
  </si>
  <si>
    <t>000 1 05 02010 02 0000 110</t>
  </si>
  <si>
    <t>000 1 05 03010 01 0000 110</t>
  </si>
  <si>
    <t>000 1 05 04020 02 0000 110</t>
  </si>
  <si>
    <t>000 1 08 03010 01 0000 110</t>
  </si>
  <si>
    <t>000 1 08 07150 01 0000 110</t>
  </si>
  <si>
    <t>000 1 11 05013 05 0000 120</t>
  </si>
  <si>
    <t xml:space="preserve">000 1 11 05025 05 0000 120 </t>
  </si>
  <si>
    <t>000 1 11 05035 05 0000 120</t>
  </si>
  <si>
    <t>000 1 11 07015 05 0000 120</t>
  </si>
  <si>
    <t xml:space="preserve">000 1 12 01010 01 0000 120 </t>
  </si>
  <si>
    <t>000 1 13 01995 05 0000 130</t>
  </si>
  <si>
    <t>000 1 13 02065 05 0000 130</t>
  </si>
  <si>
    <t>000 1 17 05050 05 0000 180</t>
  </si>
  <si>
    <t xml:space="preserve">000 1 12 01041 01 0000 120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</si>
  <si>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</si>
  <si>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</si>
  <si>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</si>
  <si>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</si>
  <si>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</si>
  <si>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</si>
  <si>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реализации имущества, находящегося в государственной и муниципальной собственности  ( за исключением движимого имущества бюджетных и  автономных учреждений, а также  имущества государственных и муниципальных унитарных предприятий, в том числе казенных)</t>
  </si>
  <si>
    <t>000 1 14 06013 05 0000 430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</si>
  <si>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</si>
  <si>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</si>
  <si>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</si>
  <si>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</si>
  <si>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000 1 16 01080 01 0000 140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</si>
  <si>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</si>
  <si>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</si>
  <si>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</si>
  <si>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</si>
  <si>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</si>
  <si>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</si>
  <si>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</si>
  <si>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</si>
  <si>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</si>
  <si>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</si>
  <si>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</si>
  <si>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</si>
  <si>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</si>
  <si>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000 1 16 01200 01 0000 140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</si>
  <si>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</si>
  <si>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</si>
  <si>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</si>
  <si>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</si>
  <si>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000 1 16 07090 05 0000 140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</si>
  <si>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</si>
  <si>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</si>
  <si>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</si>
  <si>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бюджетам бюджетной системы Российской Федерации</t>
  </si>
  <si>
    <t>000 2 02 15001 00 0000 150</t>
  </si>
  <si>
    <t>Дотации на выравнивание бюджетной обеспеченности из бюджета субъекта Российской Федерации</t>
  </si>
  <si>
    <t>000 2 02 15001 05 0000 150</t>
  </si>
  <si>
    <t>Дотации бюджетам муниципальных районов на выравнивание  бюджетной обеспеченности из бюджета субъекта Российской Федерации</t>
  </si>
  <si>
    <t>000 2 02 15002 00 0000 150</t>
  </si>
  <si>
    <t>Дотации бюджетам  на поддержку мер по обеспечению сбалансированности бюджетов</t>
  </si>
  <si>
    <t>000 2 02 15002 05 0000 150</t>
  </si>
  <si>
    <t>000 2 02 20000 00 0000 150</t>
  </si>
  <si>
    <t>Субсидии бюджетам бюджетной системы Российской Федерации (межбюджетные субсидии)</t>
  </si>
  <si>
    <t>000 2 02 20216 00 0000 150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</si>
  <si>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</si>
  <si>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000 2 02 20216 05 0000 150</t>
  </si>
  <si>
    <t>000 2 02 25497 00 0000 150</t>
  </si>
  <si>
    <t xml:space="preserve">  Субсидии бюджетам на реализацию мероприятий по обеспечению жильем молодых семей</t>
  </si>
  <si>
    <t>000 2 02 25497 05 0000 150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</si>
  <si>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</si>
  <si>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000 2 02 25519 00 0000 150</t>
  </si>
  <si>
    <t>Субсидии бюджетам на поддержку отрасли культуры</t>
  </si>
  <si>
    <t>000 2 02 25519 05 0000 150</t>
  </si>
  <si>
    <t>Субсидии бюджетам муниципальных районов на поддержку отрасли культуры</t>
  </si>
  <si>
    <t>000 2 02 25576 00 0000 150</t>
  </si>
  <si>
    <t>Субсидии бюджетам на обеспечение комплексного развития сельской территории</t>
  </si>
  <si>
    <t>000 2 02 25576 05 0000 150</t>
  </si>
  <si>
    <t>Субсидии бюджетам муниципальных районов на обеспечение комплексного развития сельской территории</t>
  </si>
  <si>
    <t>000 2 02 29999 00 0000 150</t>
  </si>
  <si>
    <t>000 2 02 29999 05 0000 150</t>
  </si>
  <si>
    <t>000 2 02 30000 00 0000 150</t>
  </si>
  <si>
    <t>Субвенции бюджетам бюджетной системы Российской Федерации</t>
  </si>
  <si>
    <t>000 2 02 30024 00 0000 150</t>
  </si>
  <si>
    <t>000 2 02 30024 05 0000 150</t>
  </si>
  <si>
    <t>000 2 02 30029 00 0000 150</t>
  </si>
  <si>
    <t>000 2 02 30029 05 0000 150</t>
  </si>
  <si>
    <t>000 2 02 39998 00 0000 150</t>
  </si>
  <si>
    <t xml:space="preserve">Единая субвенция местным  бюджетам </t>
  </si>
  <si>
    <t>000 2 02 39998 05 0000 150</t>
  </si>
  <si>
    <t xml:space="preserve">Единая субвенция бюджетам муниципальных районов  </t>
  </si>
  <si>
    <t>000 2 02 39999 00 0000 150</t>
  </si>
  <si>
    <t>000 2 02 39999 05 0000 150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</si>
  <si>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</si>
  <si>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</si>
  <si>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</si>
  <si>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</si>
  <si>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</si>
  <si>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 xml:space="preserve">000 1 16 01083 01 0000 140 </t>
  </si>
  <si>
    <t>2023 год</t>
  </si>
  <si>
    <t>000 2 02 25304 00 0000 150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</si>
  <si>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</si>
  <si>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</si>
  <si>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</si>
  <si>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</si>
  <si>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</si>
  <si>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</si>
  <si>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</si>
  <si>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000 2 02 45303 00 0000 150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</si>
  <si>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</si>
  <si>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</si>
  <si>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</si>
  <si>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</si>
  <si>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</si>
  <si>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000 1 14 02053 05 0000 440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</si>
  <si>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</si>
  <si>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</si>
  <si>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</si>
  <si>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</si>
  <si>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</si>
  <si>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</si>
  <si>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</si>
  <si>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</si>
  <si>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000 1 16 01090 01 0000 140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</si>
  <si>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</si>
  <si>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000 1 16 01093 01 0000 140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</si>
  <si>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</si>
  <si>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000 1 16 01110 01 0000 140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</si>
  <si>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</si>
  <si>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000 1 16 01113 01 0000 140</t>
  </si>
  <si>
    <t>000 1 16 01130 01 0000 140</t>
  </si>
  <si>
    <t>000 1 16 01133 01 0000 140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</si>
  <si>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</si>
  <si>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</si>
  <si>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</si>
  <si>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</si>
  <si>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</si>
  <si>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000 1 16 07010 05 0000 140</t>
  </si>
  <si>
    <t>000 1 16 10032 05 0000 140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</si>
  <si>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</si>
  <si>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</si>
  <si>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</si>
  <si>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</si>
  <si>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000 1 16 11050 01 0000 140</t>
  </si>
  <si>
    <t>2024 год</t>
  </si>
  <si>
    <t>000 2 02 20077 00 0000 150</t>
  </si>
  <si>
    <t>000 2 02 20077 05 0000 150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</si>
  <si>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</si>
  <si>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</si>
  <si>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</si>
  <si>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000 1 14 02050 05 0000 440</t>
  </si>
  <si>
    <t>Доходы от реализации иного имущества, находящегося в собственности муниципальных районов( 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материальных запасов  по указанному имуществу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</si>
  <si>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</si>
  <si>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</si>
  <si>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</si>
  <si>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2025 год</t>
  </si>
  <si>
    <t>Поступление доходов в бюджет Репьёвского муниципального района по кодам видов доходов, подвидов доходов на 2023 год и на плановый период 2024 и 2025 годов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</si>
  <si>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</si>
  <si>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</si>
  <si>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</si>
  <si>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</si>
  <si>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000 1 11 05310 00 0000 120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</si>
  <si>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</si>
  <si>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000 1 11 05313 05 0000 120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</si>
  <si>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</si>
  <si>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000 1 16 09040 05 0000 140</t>
  </si>
  <si>
    <t>Денежные средства, изымаемые в собственность муниципального района в соответствии с решениями судов (за исключением обвинительных приговоров судов)</t>
  </si>
  <si>
    <t>000 2 02 45179 00 0000 150</t>
  </si>
  <si>
    <t>000 2 02 45179 05 0000 150</t>
  </si>
  <si>
    <t xml:space="preserve"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</si>
  <si>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 xml:space="preserve">Межбюджетные трансферты, передаваемые бюджетам муниципальных образований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</si>
  <si>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изменения</t>
  </si>
  <si>
    <t>сумма с учетом изменений</t>
  </si>
  <si>
    <t>6</t>
  </si>
  <si>
    <t xml:space="preserve">                Приложение 3
 к решению Совета народных депутатов Репьёвского муниципального района
«О бюджете Репьёвского муниципального 
района на 2023 год и на плановый период 2024 и 2025 годов» 
 от  22.12.2022 года №111</t>
  </si>
  <si>
    <t>000 2 02 49001 00 0000 150</t>
  </si>
  <si>
    <t>000 2 02 49001 05 0000 150</t>
  </si>
  <si>
    <t>Межбюджетные трансферты, передаваемые бюджетам, за счет средств резервного фонда Правительства Российской Федерации</t>
  </si>
  <si>
    <t>Межбюджетные трансферты, передаваемые бюджетам муниципальных районов, за счет средств резервного фонда Правительства Российской Федерации</t>
  </si>
  <si>
    <t>000 2 07 00000 00 0000 000</t>
  </si>
  <si>
    <t xml:space="preserve">  ПРОЧИЕ БЕЗВОЗМЕЗДНЫЕ ПОСТУПЛЕНИЯ</t>
  </si>
  <si>
    <t>000 2 07 05000 05 0000 150</t>
  </si>
  <si>
    <t xml:space="preserve">  Прочие безвозмездные поступления в бюджеты муниципальных районов</t>
  </si>
  <si>
    <t>000 2 07 05030 05 0000 150</t>
  </si>
  <si>
    <t>000 1 14 06313 05 0000 430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</si>
  <si>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</si>
  <si>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</si>
  <si>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</si>
  <si>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Приложение № 2 к решению Совета народных депутатов Репьёвского муниципального района от "____"____________ 2023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</si>
</sst>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E+00"/>
    <numFmt numFmtId="178" formatCode="0.0"/>
    <numFmt numFmtId="179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wrapText="1" indent="2"/>
      <protection/>
    </xf>
    <xf numFmtId="0" fontId="34" fillId="0" borderId="2">
      <alignment horizontal="left" wrapText="1" indent="2"/>
      <protection/>
    </xf>
    <xf numFmtId="0" fontId="34" fillId="0" borderId="2">
      <alignment horizontal="left" wrapText="1" indent="2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5" fillId="25" borderId="3" applyNumberFormat="0" applyAlignment="0" applyProtection="0"/>
    <xf numFmtId="0" fontId="36" fillId="26" borderId="4" applyNumberFormat="0" applyAlignment="0" applyProtection="0"/>
    <xf numFmtId="0" fontId="37" fillId="26" borderId="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7" borderId="9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3">
    <xf numFmtId="0" fontId="0" fillId="0" borderId="0" xfId="0" applyAlignment="1">
      <alignment/>
    </xf>
    <xf numFmtId="49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49" fontId="5" fillId="0" borderId="1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178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wrapText="1"/>
    </xf>
    <xf numFmtId="178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wrapText="1"/>
    </xf>
    <xf numFmtId="0" fontId="4" fillId="0" borderId="12" xfId="0" applyNumberFormat="1" applyFont="1" applyFill="1" applyBorder="1" applyAlignment="1">
      <alignment wrapText="1"/>
    </xf>
    <xf numFmtId="0" fontId="5" fillId="0" borderId="12" xfId="0" applyNumberFormat="1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left" wrapText="1"/>
    </xf>
    <xf numFmtId="179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wrapText="1"/>
    </xf>
    <xf numFmtId="49" fontId="5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178" fontId="5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wrapText="1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/>
    </xf>
    <xf numFmtId="0" fontId="5" fillId="0" borderId="15" xfId="0" applyFont="1" applyFill="1" applyBorder="1" applyAlignment="1">
      <alignment horizontal="justify" wrapText="1"/>
    </xf>
    <xf numFmtId="49" fontId="5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right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5" fillId="0" borderId="1" xfId="34" applyNumberFormat="1" applyFont="1" applyFill="1" applyBorder="1" applyAlignment="1" applyProtection="1">
      <alignment wrapText="1"/>
      <protection/>
    </xf>
    <xf numFmtId="0" fontId="5" fillId="0" borderId="2" xfId="34" applyNumberFormat="1" applyFont="1" applyFill="1" applyAlignment="1" applyProtection="1">
      <alignment wrapText="1"/>
      <protection/>
    </xf>
    <xf numFmtId="49" fontId="5" fillId="0" borderId="12" xfId="0" applyNumberFormat="1" applyFont="1" applyFill="1" applyBorder="1" applyAlignment="1">
      <alignment horizontal="left" wrapText="1"/>
    </xf>
    <xf numFmtId="49" fontId="5" fillId="0" borderId="12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/>
    </xf>
    <xf numFmtId="0" fontId="7" fillId="0" borderId="18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vertical="top" wrapText="1"/>
    </xf>
    <xf numFmtId="0" fontId="7" fillId="0" borderId="18" xfId="0" applyFont="1" applyFill="1" applyBorder="1" applyAlignment="1" quotePrefix="1">
      <alignment horizontal="left" vertical="top" wrapText="1"/>
    </xf>
    <xf numFmtId="0" fontId="7" fillId="0" borderId="18" xfId="0" applyFont="1" applyFill="1" applyBorder="1" applyAlignment="1">
      <alignment horizontal="justify" vertical="top" wrapText="1"/>
    </xf>
    <xf numFmtId="179" fontId="4" fillId="0" borderId="1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 quotePrefix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2" xfId="35" applyNumberFormat="1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vertical="top" wrapText="1"/>
    </xf>
    <xf numFmtId="176" fontId="7" fillId="0" borderId="18" xfId="0" applyNumberFormat="1" applyFont="1" applyFill="1" applyBorder="1" applyAlignment="1">
      <alignment vertical="top" wrapText="1"/>
    </xf>
    <xf numFmtId="49" fontId="7" fillId="32" borderId="13" xfId="0" applyNumberFormat="1" applyFont="1" applyFill="1" applyBorder="1" applyAlignment="1">
      <alignment horizontal="left" vertical="top" wrapText="1"/>
    </xf>
    <xf numFmtId="0" fontId="50" fillId="0" borderId="18" xfId="0" applyFont="1" applyFill="1" applyBorder="1" applyAlignment="1">
      <alignment horizontal="left" vertical="top" wrapText="1"/>
    </xf>
    <xf numFmtId="0" fontId="51" fillId="0" borderId="18" xfId="0" applyFont="1" applyFill="1" applyBorder="1" applyAlignment="1">
      <alignment horizontal="left" vertical="top" wrapText="1"/>
    </xf>
    <xf numFmtId="49" fontId="8" fillId="0" borderId="18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7" fillId="0" borderId="18" xfId="0" applyFont="1" applyFill="1" applyBorder="1" applyAlignment="1">
      <alignment vertical="top"/>
    </xf>
    <xf numFmtId="49" fontId="7" fillId="0" borderId="19" xfId="0" applyNumberFormat="1" applyFont="1" applyFill="1" applyBorder="1" applyAlignment="1">
      <alignment horizontal="left" vertical="top" wrapText="1"/>
    </xf>
    <xf numFmtId="176" fontId="7" fillId="0" borderId="18" xfId="0" applyNumberFormat="1" applyFont="1" applyFill="1" applyBorder="1" applyAlignment="1">
      <alignment horizontal="left" vertical="top" wrapText="1"/>
    </xf>
    <xf numFmtId="49" fontId="8" fillId="0" borderId="12" xfId="0" applyNumberFormat="1" applyFont="1" applyFill="1" applyBorder="1" applyAlignment="1">
      <alignment horizontal="left" vertical="top" wrapText="1"/>
    </xf>
    <xf numFmtId="0" fontId="7" fillId="0" borderId="12" xfId="0" applyNumberFormat="1" applyFont="1" applyFill="1" applyBorder="1" applyAlignment="1">
      <alignment horizontal="left" vertical="top" wrapText="1"/>
    </xf>
    <xf numFmtId="49" fontId="5" fillId="32" borderId="12" xfId="0" applyNumberFormat="1" applyFont="1" applyFill="1" applyBorder="1" applyAlignment="1">
      <alignment horizontal="center" vertical="center" wrapText="1"/>
    </xf>
    <xf numFmtId="49" fontId="7" fillId="32" borderId="12" xfId="0" applyNumberFormat="1" applyFont="1" applyFill="1" applyBorder="1" applyAlignment="1">
      <alignment horizontal="left" vertical="top" wrapText="1"/>
    </xf>
    <xf numFmtId="0" fontId="7" fillId="32" borderId="12" xfId="45" applyFont="1" applyFill="1" applyBorder="1" applyAlignment="1" applyProtection="1">
      <alignment vertical="top" wrapText="1"/>
      <protection/>
    </xf>
    <xf numFmtId="0" fontId="7" fillId="32" borderId="12" xfId="0" applyFont="1" applyFill="1" applyBorder="1" applyAlignment="1">
      <alignment vertical="top" wrapText="1"/>
    </xf>
    <xf numFmtId="0" fontId="7" fillId="32" borderId="0" xfId="45" applyFont="1" applyFill="1" applyAlignment="1" applyProtection="1">
      <alignment vertical="top" wrapText="1"/>
      <protection/>
    </xf>
    <xf numFmtId="0" fontId="7" fillId="32" borderId="12" xfId="0" applyNumberFormat="1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1" fontId="5" fillId="32" borderId="12" xfId="0" applyNumberFormat="1" applyFont="1" applyFill="1" applyBorder="1" applyAlignment="1">
      <alignment horizontal="center" vertical="center" wrapText="1"/>
    </xf>
    <xf numFmtId="1" fontId="5" fillId="32" borderId="17" xfId="0" applyNumberFormat="1" applyFont="1" applyFill="1" applyBorder="1" applyAlignment="1">
      <alignment horizontal="center" vertical="center" wrapText="1"/>
    </xf>
    <xf numFmtId="0" fontId="5" fillId="32" borderId="0" xfId="0" applyFont="1" applyFill="1" applyAlignment="1">
      <alignment/>
    </xf>
    <xf numFmtId="0" fontId="8" fillId="0" borderId="18" xfId="0" applyNumberFormat="1" applyFont="1" applyFill="1" applyBorder="1" applyAlignment="1">
      <alignment horizontal="left" vertical="top" wrapText="1"/>
    </xf>
    <xf numFmtId="0" fontId="7" fillId="0" borderId="18" xfId="0" applyNumberFormat="1" applyFont="1" applyFill="1" applyBorder="1" applyAlignment="1">
      <alignment horizontal="left" vertical="top" wrapText="1"/>
    </xf>
    <xf numFmtId="49" fontId="8" fillId="0" borderId="19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right" wrapText="1"/>
    </xf>
    <xf numFmtId="49" fontId="5" fillId="0" borderId="12" xfId="0" applyNumberFormat="1" applyFont="1" applyBorder="1" applyAlignment="1">
      <alignment horizontal="left" wrapText="1"/>
    </xf>
    <xf numFmtId="49" fontId="52" fillId="0" borderId="2" xfId="34" applyNumberFormat="1" applyFont="1" applyAlignment="1" applyProtection="1">
      <alignment horizontal="left" vertical="center" wrapText="1"/>
      <protection/>
    </xf>
    <xf numFmtId="49" fontId="52" fillId="0" borderId="12" xfId="33" applyNumberFormat="1" applyFont="1" applyBorder="1" applyProtection="1">
      <alignment horizontal="left" wrapText="1" indent="2"/>
      <protection/>
    </xf>
    <xf numFmtId="49" fontId="7" fillId="32" borderId="13" xfId="0" applyNumberFormat="1" applyFont="1" applyFill="1" applyBorder="1" applyAlignment="1">
      <alignment horizontal="left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0" xfId="33"/>
    <cellStyle name="xl31" xfId="34"/>
    <cellStyle name="xl3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31B501ECCAEBA85B84D977E25354832509B483EE5A756462A9F8518803F5DA5E83AB73F04336335653DB6A75BF32CF2961B7E13A68C669AFcD62M" TargetMode="External" /><Relationship Id="rId2" Type="http://schemas.openxmlformats.org/officeDocument/2006/relationships/hyperlink" Target="consultantplus://offline/ref=31B501ECCAEBA85B84D977E25354832509B483EE5A756462A9F8518803F5DA5E83AB73F04336335653DB6A75BF32CF2961B7E13A68C669AFcD62M" TargetMode="External" /><Relationship Id="rId3" Type="http://schemas.openxmlformats.org/officeDocument/2006/relationships/hyperlink" Target="consultantplus://offline/ref=31B501ECCAEBA85B84D977E25354832509B483EE5A756462A9F8518803F5DA5E83AB73F04336375757DB6A75BF32CF2961B7E13A68C669AFcD62M" TargetMode="External" /><Relationship Id="rId4" Type="http://schemas.openxmlformats.org/officeDocument/2006/relationships/hyperlink" Target="consultantplus://offline/ref=31B501ECCAEBA85B84D977E25354832509B483EE5A756462A9F8518803F5DA5E83AB73F04336375757DB6A75BF32CF2961B7E13A68C669AFcD62M" TargetMode="External" /><Relationship Id="rId5" Type="http://schemas.openxmlformats.org/officeDocument/2006/relationships/hyperlink" Target="consultantplus://offline/ref=31B501ECCAEBA85B84D977E25354832509B483EE5A756462A9F8518803F5DA5E83AB73F04337315B50DB6A75BF32CF2961B7E13A68C669AFcD62M" TargetMode="External" /><Relationship Id="rId6" Type="http://schemas.openxmlformats.org/officeDocument/2006/relationships/hyperlink" Target="consultantplus://offline/ref=31B501ECCAEBA85B84D977E25354832509B483EE5A756462A9F8518803F5DA5E83AB73F04337315B50DB6A75BF32CF2961B7E13A68C669AFcD62M" TargetMode="External" /><Relationship Id="rId7" Type="http://schemas.openxmlformats.org/officeDocument/2006/relationships/hyperlink" Target="consultantplus://offline/ref=31B501ECCAEBA85B84D977E25354832509B483EE5A756462A9F8518803F5DA5E83AB73F04337345953DB6A75BF32CF2961B7E13A68C669AFcD62M" TargetMode="External" /><Relationship Id="rId8" Type="http://schemas.openxmlformats.org/officeDocument/2006/relationships/hyperlink" Target="consultantplus://offline/ref=31B501ECCAEBA85B84D977E25354832509B483EE5A756462A9F8518803F5DA5E83AB73F04337345953DB6A75BF32CF2961B7E13A68C669AFcD62M" TargetMode="External" /><Relationship Id="rId9" Type="http://schemas.openxmlformats.org/officeDocument/2006/relationships/hyperlink" Target="consultantplus://offline/ref=31B501ECCAEBA85B84D977E25354832509B483EE5A756462A9F8518803F5DA5E83AB73F04337345C53DB6A75BF32CF2961B7E13A68C669AFcD62M" TargetMode="External" /><Relationship Id="rId10" Type="http://schemas.openxmlformats.org/officeDocument/2006/relationships/hyperlink" Target="consultantplus://offline/ref=31B501ECCAEBA85B84D977E25354832509B483EE5A756462A9F8518803F5DA5E83AB73F04337345C53DB6A75BF32CF2961B7E13A68C669AFcD62M" TargetMode="External" /><Relationship Id="rId11" Type="http://schemas.openxmlformats.org/officeDocument/2006/relationships/hyperlink" Target="consultantplus://offline/ref=31B501ECCAEBA85B84D977E25354832509B483EE5A756462A9F8518803F5DA5E83AB73F04336375757DB6A75BF32CF2961B7E13A68C669AFcD62M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0"/>
  <sheetViews>
    <sheetView tabSelected="1" zoomScaleSheetLayoutView="100" zoomScalePageLayoutView="0" workbookViewId="0" topLeftCell="A166">
      <selection activeCell="C2" sqref="C2:K5"/>
    </sheetView>
  </sheetViews>
  <sheetFormatPr defaultColWidth="9.00390625" defaultRowHeight="12.75"/>
  <cols>
    <col min="1" max="1" width="28.875" style="2" customWidth="1"/>
    <col min="2" max="2" width="62.375" style="1" customWidth="1"/>
    <col min="3" max="7" width="12.625" style="2" hidden="1" customWidth="1"/>
    <col min="8" max="9" width="12.625" style="2" customWidth="1"/>
    <col min="10" max="10" width="11.875" style="2" customWidth="1"/>
    <col min="11" max="11" width="11.625" style="2" customWidth="1"/>
    <col min="12" max="16384" width="9.125" style="2" customWidth="1"/>
  </cols>
  <sheetData>
    <row r="1" spans="8:11" ht="72.75" customHeight="1">
      <c r="H1" s="92" t="s">
        <v>347</v>
      </c>
      <c r="I1" s="92"/>
      <c r="J1" s="92"/>
      <c r="K1" s="92"/>
    </row>
    <row r="2" spans="3:11" ht="15.75" customHeight="1">
      <c r="C2" s="90" t="s">
        <v>333</v>
      </c>
      <c r="D2" s="90"/>
      <c r="E2" s="90"/>
      <c r="F2" s="90"/>
      <c r="G2" s="90"/>
      <c r="H2" s="90"/>
      <c r="I2" s="90"/>
      <c r="J2" s="90"/>
      <c r="K2" s="90"/>
    </row>
    <row r="3" spans="3:11" ht="15.75">
      <c r="C3" s="90"/>
      <c r="D3" s="90"/>
      <c r="E3" s="90"/>
      <c r="F3" s="90"/>
      <c r="G3" s="90"/>
      <c r="H3" s="90"/>
      <c r="I3" s="90"/>
      <c r="J3" s="90"/>
      <c r="K3" s="90"/>
    </row>
    <row r="4" spans="3:11" ht="19.5" customHeight="1">
      <c r="C4" s="90"/>
      <c r="D4" s="90"/>
      <c r="E4" s="90"/>
      <c r="F4" s="90"/>
      <c r="G4" s="90"/>
      <c r="H4" s="90"/>
      <c r="I4" s="90"/>
      <c r="J4" s="90"/>
      <c r="K4" s="90"/>
    </row>
    <row r="5" spans="2:11" ht="112.5" customHeight="1">
      <c r="B5" s="28"/>
      <c r="C5" s="90"/>
      <c r="D5" s="90"/>
      <c r="E5" s="90"/>
      <c r="F5" s="90"/>
      <c r="G5" s="90"/>
      <c r="H5" s="90"/>
      <c r="I5" s="90"/>
      <c r="J5" s="90"/>
      <c r="K5" s="90"/>
    </row>
    <row r="6" spans="2:11" s="3" customFormat="1" ht="100.5" customHeight="1">
      <c r="B6" s="91" t="s">
        <v>315</v>
      </c>
      <c r="C6" s="91"/>
      <c r="D6" s="91"/>
      <c r="E6" s="91"/>
      <c r="F6" s="91"/>
      <c r="G6" s="91"/>
      <c r="H6" s="91"/>
      <c r="I6" s="91"/>
      <c r="J6" s="91"/>
      <c r="K6" s="91"/>
    </row>
    <row r="7" spans="2:10" s="3" customFormat="1" ht="29.25" customHeight="1">
      <c r="B7" s="29"/>
      <c r="C7" s="30"/>
      <c r="D7" s="81"/>
      <c r="E7" s="30"/>
      <c r="F7" s="81"/>
      <c r="G7" s="30"/>
      <c r="H7" s="81"/>
      <c r="I7" s="30"/>
      <c r="J7" s="3" t="s">
        <v>111</v>
      </c>
    </row>
    <row r="8" spans="1:11" s="4" customFormat="1" ht="14.25" customHeight="1">
      <c r="A8" s="89" t="s">
        <v>109</v>
      </c>
      <c r="B8" s="86" t="s">
        <v>110</v>
      </c>
      <c r="C8" s="86" t="s">
        <v>258</v>
      </c>
      <c r="D8" s="86" t="s">
        <v>330</v>
      </c>
      <c r="E8" s="86" t="s">
        <v>331</v>
      </c>
      <c r="F8" s="86" t="s">
        <v>330</v>
      </c>
      <c r="G8" s="86" t="s">
        <v>331</v>
      </c>
      <c r="H8" s="86" t="s">
        <v>330</v>
      </c>
      <c r="I8" s="86" t="s">
        <v>331</v>
      </c>
      <c r="J8" s="86" t="s">
        <v>303</v>
      </c>
      <c r="K8" s="86" t="s">
        <v>314</v>
      </c>
    </row>
    <row r="9" spans="1:11" s="4" customFormat="1" ht="18.75" customHeight="1">
      <c r="A9" s="89"/>
      <c r="B9" s="87"/>
      <c r="C9" s="87"/>
      <c r="D9" s="87"/>
      <c r="E9" s="87"/>
      <c r="F9" s="87"/>
      <c r="G9" s="87"/>
      <c r="H9" s="87"/>
      <c r="I9" s="87"/>
      <c r="J9" s="87"/>
      <c r="K9" s="87"/>
    </row>
    <row r="10" spans="1:11" s="4" customFormat="1" ht="18.75" customHeight="1">
      <c r="A10" s="89"/>
      <c r="B10" s="87"/>
      <c r="C10" s="87"/>
      <c r="D10" s="87"/>
      <c r="E10" s="87"/>
      <c r="F10" s="87"/>
      <c r="G10" s="87"/>
      <c r="H10" s="87"/>
      <c r="I10" s="87"/>
      <c r="J10" s="87"/>
      <c r="K10" s="87"/>
    </row>
    <row r="11" spans="1:11" s="5" customFormat="1" ht="18" customHeight="1">
      <c r="A11" s="89"/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5" customFormat="1" ht="18" customHeight="1">
      <c r="A12" s="8" t="s">
        <v>112</v>
      </c>
      <c r="B12" s="31" t="s">
        <v>113</v>
      </c>
      <c r="C12" s="32" t="s">
        <v>114</v>
      </c>
      <c r="D12" s="32" t="s">
        <v>114</v>
      </c>
      <c r="E12" s="32" t="s">
        <v>131</v>
      </c>
      <c r="F12" s="32" t="s">
        <v>114</v>
      </c>
      <c r="G12" s="32" t="s">
        <v>131</v>
      </c>
      <c r="H12" s="32"/>
      <c r="I12" s="32" t="s">
        <v>131</v>
      </c>
      <c r="J12" s="32" t="s">
        <v>132</v>
      </c>
      <c r="K12" s="32" t="s">
        <v>332</v>
      </c>
    </row>
    <row r="13" spans="1:11" s="5" customFormat="1" ht="24.75" customHeight="1">
      <c r="A13" s="33" t="s">
        <v>116</v>
      </c>
      <c r="B13" s="80" t="s">
        <v>115</v>
      </c>
      <c r="C13" s="46">
        <f>SUM(C14+C134)</f>
        <v>445672.3</v>
      </c>
      <c r="D13" s="46">
        <f>SUM(E13-C13)</f>
        <v>78872.8000000001</v>
      </c>
      <c r="E13" s="46">
        <f>SUM(E14+E134)</f>
        <v>524545.1000000001</v>
      </c>
      <c r="F13" s="46">
        <f>SUM(G13-E13)</f>
        <v>10085.199999999953</v>
      </c>
      <c r="G13" s="46">
        <f>SUM(G14+G134)</f>
        <v>534630.3</v>
      </c>
      <c r="H13" s="46">
        <f>SUM(I13-G13)</f>
        <v>70998.3999999999</v>
      </c>
      <c r="I13" s="46">
        <f>SUM(I14+I134)</f>
        <v>605628.7</v>
      </c>
      <c r="J13" s="46">
        <f>SUM(J14+J134)</f>
        <v>403632.99999999994</v>
      </c>
      <c r="K13" s="46">
        <f>SUM(K14+K134)</f>
        <v>378701.89999999997</v>
      </c>
    </row>
    <row r="14" spans="1:12" s="5" customFormat="1" ht="21.75" customHeight="1">
      <c r="A14" s="8" t="s">
        <v>11</v>
      </c>
      <c r="B14" s="55" t="s">
        <v>50</v>
      </c>
      <c r="C14" s="35">
        <f>C15+C24+C33+C45+C63+C80+C84+C91+C100+C132</f>
        <v>74214</v>
      </c>
      <c r="D14" s="46">
        <f aca="true" t="shared" si="0" ref="D14:D77">SUM(E14-C14)</f>
        <v>0</v>
      </c>
      <c r="E14" s="35">
        <f>E15+E24+E33+E45+E63+E80+E84+E91+E100+E132</f>
        <v>74214</v>
      </c>
      <c r="F14" s="46">
        <f aca="true" t="shared" si="1" ref="F14:F77">SUM(G14-E14)</f>
        <v>9135.199999999997</v>
      </c>
      <c r="G14" s="35">
        <f>G15+G24+G33+G45+G63+G80+G84+G91+G100+G132</f>
        <v>83349.2</v>
      </c>
      <c r="H14" s="46">
        <f aca="true" t="shared" si="2" ref="H14:H77">SUM(I14-G14)</f>
        <v>17013.800000000003</v>
      </c>
      <c r="I14" s="35">
        <f>I15+I24+I33+I45+I63+I80+I84+I91+I100+I132</f>
        <v>100363</v>
      </c>
      <c r="J14" s="35">
        <f>J15+J24+J33+J45+J63+J80+J84+J91+J100+J132</f>
        <v>80524</v>
      </c>
      <c r="K14" s="35">
        <f>K15+K24+K33+K45+K63+K80+K84+K91+K100+K132</f>
        <v>88382</v>
      </c>
      <c r="L14" s="41"/>
    </row>
    <row r="15" spans="1:11" s="6" customFormat="1" ht="22.5" customHeight="1">
      <c r="A15" s="8" t="s">
        <v>6</v>
      </c>
      <c r="B15" s="56" t="s">
        <v>28</v>
      </c>
      <c r="C15" s="35">
        <f>C16+C19</f>
        <v>48460</v>
      </c>
      <c r="D15" s="46">
        <f t="shared" si="0"/>
        <v>0</v>
      </c>
      <c r="E15" s="35">
        <f>E16+E19</f>
        <v>48460</v>
      </c>
      <c r="F15" s="46">
        <f t="shared" si="1"/>
        <v>0</v>
      </c>
      <c r="G15" s="35">
        <f>G16+G19</f>
        <v>48460</v>
      </c>
      <c r="H15" s="46">
        <f t="shared" si="2"/>
        <v>0</v>
      </c>
      <c r="I15" s="35">
        <f>I16+I19</f>
        <v>48460</v>
      </c>
      <c r="J15" s="35">
        <f>J16+J19</f>
        <v>53500</v>
      </c>
      <c r="K15" s="35">
        <f>K16+K19</f>
        <v>59652</v>
      </c>
    </row>
    <row r="16" spans="1:11" s="6" customFormat="1" ht="17.25" customHeight="1" hidden="1">
      <c r="A16" s="7" t="s">
        <v>39</v>
      </c>
      <c r="B16" s="43" t="s">
        <v>40</v>
      </c>
      <c r="C16" s="35">
        <f aca="true" t="shared" si="3" ref="C16:K17">C17</f>
        <v>0</v>
      </c>
      <c r="D16" s="46">
        <f t="shared" si="0"/>
        <v>0</v>
      </c>
      <c r="E16" s="35">
        <f t="shared" si="3"/>
        <v>0</v>
      </c>
      <c r="F16" s="46">
        <f t="shared" si="1"/>
        <v>0</v>
      </c>
      <c r="G16" s="35">
        <f t="shared" si="3"/>
        <v>0</v>
      </c>
      <c r="H16" s="46">
        <f t="shared" si="2"/>
        <v>0</v>
      </c>
      <c r="I16" s="35">
        <f t="shared" si="3"/>
        <v>0</v>
      </c>
      <c r="J16" s="35">
        <f t="shared" si="3"/>
        <v>0</v>
      </c>
      <c r="K16" s="35">
        <f t="shared" si="3"/>
        <v>0</v>
      </c>
    </row>
    <row r="17" spans="1:11" s="6" customFormat="1" ht="26.25" customHeight="1" hidden="1">
      <c r="A17" s="7" t="s">
        <v>41</v>
      </c>
      <c r="B17" s="43" t="s">
        <v>42</v>
      </c>
      <c r="C17" s="35">
        <f t="shared" si="3"/>
        <v>0</v>
      </c>
      <c r="D17" s="46">
        <f t="shared" si="0"/>
        <v>0</v>
      </c>
      <c r="E17" s="35">
        <f t="shared" si="3"/>
        <v>0</v>
      </c>
      <c r="F17" s="46">
        <f t="shared" si="1"/>
        <v>0</v>
      </c>
      <c r="G17" s="35">
        <f t="shared" si="3"/>
        <v>0</v>
      </c>
      <c r="H17" s="46">
        <f t="shared" si="2"/>
        <v>0</v>
      </c>
      <c r="I17" s="35">
        <f t="shared" si="3"/>
        <v>0</v>
      </c>
      <c r="J17" s="35">
        <f t="shared" si="3"/>
        <v>0</v>
      </c>
      <c r="K17" s="35">
        <f t="shared" si="3"/>
        <v>0</v>
      </c>
    </row>
    <row r="18" spans="1:11" s="6" customFormat="1" ht="26.25" customHeight="1" hidden="1">
      <c r="A18" s="7" t="s">
        <v>43</v>
      </c>
      <c r="B18" s="43" t="s">
        <v>44</v>
      </c>
      <c r="C18" s="34"/>
      <c r="D18" s="46">
        <f t="shared" si="0"/>
        <v>0</v>
      </c>
      <c r="E18" s="34"/>
      <c r="F18" s="46">
        <f t="shared" si="1"/>
        <v>0</v>
      </c>
      <c r="G18" s="34"/>
      <c r="H18" s="46">
        <f t="shared" si="2"/>
        <v>0</v>
      </c>
      <c r="I18" s="34"/>
      <c r="J18" s="34"/>
      <c r="K18" s="34"/>
    </row>
    <row r="19" spans="1:11" ht="24" customHeight="1">
      <c r="A19" s="8" t="s">
        <v>7</v>
      </c>
      <c r="B19" s="55" t="s">
        <v>3</v>
      </c>
      <c r="C19" s="35">
        <f>SUM(C20:C23)</f>
        <v>48460</v>
      </c>
      <c r="D19" s="46">
        <f t="shared" si="0"/>
        <v>0</v>
      </c>
      <c r="E19" s="35">
        <f>SUM(E20:E23)</f>
        <v>48460</v>
      </c>
      <c r="F19" s="46">
        <f t="shared" si="1"/>
        <v>0</v>
      </c>
      <c r="G19" s="35">
        <f>SUM(G20:G23)</f>
        <v>48460</v>
      </c>
      <c r="H19" s="46">
        <f t="shared" si="2"/>
        <v>0</v>
      </c>
      <c r="I19" s="35">
        <f>SUM(I20:I23)</f>
        <v>48460</v>
      </c>
      <c r="J19" s="35">
        <f>SUM(J20:J23)</f>
        <v>53500</v>
      </c>
      <c r="K19" s="35">
        <f>SUM(K20:K23)</f>
        <v>59652</v>
      </c>
    </row>
    <row r="20" spans="1:14" ht="78" customHeight="1">
      <c r="A20" s="7" t="s">
        <v>158</v>
      </c>
      <c r="B20" s="57" t="s">
        <v>92</v>
      </c>
      <c r="C20" s="34">
        <v>46767</v>
      </c>
      <c r="D20" s="46">
        <f t="shared" si="0"/>
        <v>0</v>
      </c>
      <c r="E20" s="34">
        <v>46767</v>
      </c>
      <c r="F20" s="46">
        <f t="shared" si="1"/>
        <v>0</v>
      </c>
      <c r="G20" s="34">
        <v>46767</v>
      </c>
      <c r="H20" s="46">
        <f t="shared" si="2"/>
        <v>0</v>
      </c>
      <c r="I20" s="34">
        <v>46767</v>
      </c>
      <c r="J20" s="34">
        <v>51714</v>
      </c>
      <c r="K20" s="34">
        <v>57771</v>
      </c>
      <c r="L20" s="40"/>
      <c r="M20" s="40"/>
      <c r="N20" s="40"/>
    </row>
    <row r="21" spans="1:11" ht="111" customHeight="1">
      <c r="A21" s="7" t="s">
        <v>159</v>
      </c>
      <c r="B21" s="57" t="s">
        <v>93</v>
      </c>
      <c r="C21" s="34">
        <v>353</v>
      </c>
      <c r="D21" s="46">
        <f t="shared" si="0"/>
        <v>0</v>
      </c>
      <c r="E21" s="34">
        <v>353</v>
      </c>
      <c r="F21" s="46">
        <f t="shared" si="1"/>
        <v>0</v>
      </c>
      <c r="G21" s="34">
        <v>353</v>
      </c>
      <c r="H21" s="46">
        <f t="shared" si="2"/>
        <v>0</v>
      </c>
      <c r="I21" s="34">
        <v>353</v>
      </c>
      <c r="J21" s="34">
        <v>376</v>
      </c>
      <c r="K21" s="34">
        <v>400</v>
      </c>
    </row>
    <row r="22" spans="1:11" ht="48" customHeight="1">
      <c r="A22" s="7" t="s">
        <v>160</v>
      </c>
      <c r="B22" s="57" t="s">
        <v>89</v>
      </c>
      <c r="C22" s="34">
        <v>1340</v>
      </c>
      <c r="D22" s="46">
        <f t="shared" si="0"/>
        <v>0</v>
      </c>
      <c r="E22" s="34">
        <v>1340</v>
      </c>
      <c r="F22" s="46">
        <f t="shared" si="1"/>
        <v>0</v>
      </c>
      <c r="G22" s="34">
        <v>1340</v>
      </c>
      <c r="H22" s="46">
        <f t="shared" si="2"/>
        <v>0</v>
      </c>
      <c r="I22" s="34">
        <v>1340</v>
      </c>
      <c r="J22" s="34">
        <v>1410</v>
      </c>
      <c r="K22" s="34">
        <v>1481</v>
      </c>
    </row>
    <row r="23" spans="1:11" ht="92.25" customHeight="1" hidden="1">
      <c r="A23" s="7" t="s">
        <v>90</v>
      </c>
      <c r="B23" s="57" t="s">
        <v>94</v>
      </c>
      <c r="C23" s="34"/>
      <c r="D23" s="46">
        <f t="shared" si="0"/>
        <v>0</v>
      </c>
      <c r="E23" s="34"/>
      <c r="F23" s="46">
        <f t="shared" si="1"/>
        <v>0</v>
      </c>
      <c r="G23" s="34"/>
      <c r="H23" s="46">
        <f t="shared" si="2"/>
        <v>0</v>
      </c>
      <c r="I23" s="34"/>
      <c r="J23" s="34"/>
      <c r="K23" s="34"/>
    </row>
    <row r="24" spans="1:11" ht="45.75" customHeight="1">
      <c r="A24" s="8" t="s">
        <v>103</v>
      </c>
      <c r="B24" s="56" t="s">
        <v>104</v>
      </c>
      <c r="C24" s="47">
        <f>C25+C27+C29+C31</f>
        <v>11496</v>
      </c>
      <c r="D24" s="46">
        <f t="shared" si="0"/>
        <v>0</v>
      </c>
      <c r="E24" s="47">
        <f>E25+E27+E29+E31</f>
        <v>11496</v>
      </c>
      <c r="F24" s="46">
        <f t="shared" si="1"/>
        <v>0</v>
      </c>
      <c r="G24" s="47">
        <f>G25+G27+G29+G31</f>
        <v>11496</v>
      </c>
      <c r="H24" s="46">
        <f t="shared" si="2"/>
        <v>0</v>
      </c>
      <c r="I24" s="47">
        <f>I25+I27+I29+I31</f>
        <v>11496</v>
      </c>
      <c r="J24" s="47">
        <f>J25+J27+J29+J31</f>
        <v>12478</v>
      </c>
      <c r="K24" s="47">
        <f>K25+K27+K29+K31</f>
        <v>13940</v>
      </c>
    </row>
    <row r="25" spans="1:11" ht="62.25" customHeight="1">
      <c r="A25" s="7" t="s">
        <v>161</v>
      </c>
      <c r="B25" s="43" t="s">
        <v>105</v>
      </c>
      <c r="C25" s="48">
        <f>C26</f>
        <v>5311</v>
      </c>
      <c r="D25" s="46">
        <f t="shared" si="0"/>
        <v>0</v>
      </c>
      <c r="E25" s="48">
        <f>E26</f>
        <v>5311</v>
      </c>
      <c r="F25" s="46">
        <f t="shared" si="1"/>
        <v>0</v>
      </c>
      <c r="G25" s="48">
        <f>G26</f>
        <v>5311</v>
      </c>
      <c r="H25" s="46">
        <f t="shared" si="2"/>
        <v>0</v>
      </c>
      <c r="I25" s="48">
        <f>I26</f>
        <v>5311</v>
      </c>
      <c r="J25" s="35">
        <f>J26</f>
        <v>5765</v>
      </c>
      <c r="K25" s="35">
        <f>K26</f>
        <v>6440</v>
      </c>
    </row>
    <row r="26" spans="1:11" ht="105" customHeight="1">
      <c r="A26" s="7" t="s">
        <v>179</v>
      </c>
      <c r="B26" s="43" t="s">
        <v>178</v>
      </c>
      <c r="C26" s="34">
        <v>5311</v>
      </c>
      <c r="D26" s="46">
        <f t="shared" si="0"/>
        <v>0</v>
      </c>
      <c r="E26" s="34">
        <v>5311</v>
      </c>
      <c r="F26" s="46">
        <f t="shared" si="1"/>
        <v>0</v>
      </c>
      <c r="G26" s="34">
        <v>5311</v>
      </c>
      <c r="H26" s="46">
        <f t="shared" si="2"/>
        <v>0</v>
      </c>
      <c r="I26" s="34">
        <v>5311</v>
      </c>
      <c r="J26" s="34">
        <v>5765</v>
      </c>
      <c r="K26" s="34">
        <v>6440</v>
      </c>
    </row>
    <row r="27" spans="1:11" ht="75.75" customHeight="1">
      <c r="A27" s="7" t="s">
        <v>162</v>
      </c>
      <c r="B27" s="43" t="s">
        <v>106</v>
      </c>
      <c r="C27" s="48">
        <f>C28</f>
        <v>34</v>
      </c>
      <c r="D27" s="46">
        <f t="shared" si="0"/>
        <v>0</v>
      </c>
      <c r="E27" s="48">
        <f>E28</f>
        <v>34</v>
      </c>
      <c r="F27" s="46">
        <f t="shared" si="1"/>
        <v>0</v>
      </c>
      <c r="G27" s="48">
        <f>G28</f>
        <v>34</v>
      </c>
      <c r="H27" s="46">
        <f t="shared" si="2"/>
        <v>0</v>
      </c>
      <c r="I27" s="48">
        <f>I28</f>
        <v>34</v>
      </c>
      <c r="J27" s="35">
        <f>J28</f>
        <v>37</v>
      </c>
      <c r="K27" s="35">
        <f>K28</f>
        <v>42</v>
      </c>
    </row>
    <row r="28" spans="1:11" ht="120" customHeight="1">
      <c r="A28" s="7" t="s">
        <v>180</v>
      </c>
      <c r="B28" s="43" t="s">
        <v>181</v>
      </c>
      <c r="C28" s="34">
        <v>34</v>
      </c>
      <c r="D28" s="46">
        <f t="shared" si="0"/>
        <v>0</v>
      </c>
      <c r="E28" s="34">
        <v>34</v>
      </c>
      <c r="F28" s="46">
        <f t="shared" si="1"/>
        <v>0</v>
      </c>
      <c r="G28" s="34">
        <v>34</v>
      </c>
      <c r="H28" s="46">
        <f t="shared" si="2"/>
        <v>0</v>
      </c>
      <c r="I28" s="34">
        <v>34</v>
      </c>
      <c r="J28" s="34">
        <v>37</v>
      </c>
      <c r="K28" s="34">
        <v>42</v>
      </c>
    </row>
    <row r="29" spans="1:11" ht="63.75" customHeight="1">
      <c r="A29" s="7" t="s">
        <v>163</v>
      </c>
      <c r="B29" s="43" t="s">
        <v>107</v>
      </c>
      <c r="C29" s="35">
        <f>C30</f>
        <v>7059</v>
      </c>
      <c r="D29" s="46">
        <f t="shared" si="0"/>
        <v>0</v>
      </c>
      <c r="E29" s="35">
        <f>E30</f>
        <v>7059</v>
      </c>
      <c r="F29" s="46">
        <f t="shared" si="1"/>
        <v>0</v>
      </c>
      <c r="G29" s="35">
        <f>G30</f>
        <v>7059</v>
      </c>
      <c r="H29" s="46">
        <f t="shared" si="2"/>
        <v>0</v>
      </c>
      <c r="I29" s="35">
        <f>I30</f>
        <v>7059</v>
      </c>
      <c r="J29" s="35">
        <f>J30</f>
        <v>7662</v>
      </c>
      <c r="K29" s="35">
        <f>K30</f>
        <v>8559</v>
      </c>
    </row>
    <row r="30" spans="1:11" ht="105.75" customHeight="1">
      <c r="A30" s="7" t="s">
        <v>183</v>
      </c>
      <c r="B30" s="43" t="s">
        <v>182</v>
      </c>
      <c r="C30" s="49">
        <v>7059</v>
      </c>
      <c r="D30" s="46">
        <f t="shared" si="0"/>
        <v>0</v>
      </c>
      <c r="E30" s="49">
        <v>7059</v>
      </c>
      <c r="F30" s="46">
        <f t="shared" si="1"/>
        <v>0</v>
      </c>
      <c r="G30" s="49">
        <v>7059</v>
      </c>
      <c r="H30" s="46">
        <f t="shared" si="2"/>
        <v>0</v>
      </c>
      <c r="I30" s="49">
        <v>7059</v>
      </c>
      <c r="J30" s="34">
        <v>7662</v>
      </c>
      <c r="K30" s="34">
        <v>8559</v>
      </c>
    </row>
    <row r="31" spans="1:11" ht="61.5" customHeight="1">
      <c r="A31" s="7" t="s">
        <v>316</v>
      </c>
      <c r="B31" s="58" t="s">
        <v>317</v>
      </c>
      <c r="C31" s="48">
        <f>C32</f>
        <v>-908</v>
      </c>
      <c r="D31" s="46">
        <f t="shared" si="0"/>
        <v>0</v>
      </c>
      <c r="E31" s="48">
        <f>E32</f>
        <v>-908</v>
      </c>
      <c r="F31" s="46">
        <f t="shared" si="1"/>
        <v>0</v>
      </c>
      <c r="G31" s="48">
        <f>G32</f>
        <v>-908</v>
      </c>
      <c r="H31" s="46">
        <f t="shared" si="2"/>
        <v>0</v>
      </c>
      <c r="I31" s="48">
        <f>I32</f>
        <v>-908</v>
      </c>
      <c r="J31" s="35">
        <f>J32</f>
        <v>-986</v>
      </c>
      <c r="K31" s="35">
        <f>K32</f>
        <v>-1101</v>
      </c>
    </row>
    <row r="32" spans="1:11" ht="105.75" customHeight="1">
      <c r="A32" s="7" t="s">
        <v>318</v>
      </c>
      <c r="B32" s="58" t="s">
        <v>319</v>
      </c>
      <c r="C32" s="49">
        <v>-908</v>
      </c>
      <c r="D32" s="46">
        <f t="shared" si="0"/>
        <v>0</v>
      </c>
      <c r="E32" s="49">
        <v>-908</v>
      </c>
      <c r="F32" s="46">
        <f t="shared" si="1"/>
        <v>0</v>
      </c>
      <c r="G32" s="49">
        <v>-908</v>
      </c>
      <c r="H32" s="46">
        <f t="shared" si="2"/>
        <v>0</v>
      </c>
      <c r="I32" s="49">
        <v>-908</v>
      </c>
      <c r="J32" s="34">
        <v>-986</v>
      </c>
      <c r="K32" s="34">
        <v>-1101</v>
      </c>
    </row>
    <row r="33" spans="1:11" s="6" customFormat="1" ht="24" customHeight="1">
      <c r="A33" s="8" t="s">
        <v>9</v>
      </c>
      <c r="B33" s="56" t="s">
        <v>29</v>
      </c>
      <c r="C33" s="35">
        <f>C34+C39+C41+C43</f>
        <v>3840</v>
      </c>
      <c r="D33" s="46">
        <f t="shared" si="0"/>
        <v>0</v>
      </c>
      <c r="E33" s="35">
        <f>E34+E39+E41+E43</f>
        <v>3840</v>
      </c>
      <c r="F33" s="46">
        <f t="shared" si="1"/>
        <v>0</v>
      </c>
      <c r="G33" s="35">
        <f>G34+G39+G41+G43</f>
        <v>3840</v>
      </c>
      <c r="H33" s="46">
        <f t="shared" si="2"/>
        <v>0</v>
      </c>
      <c r="I33" s="35">
        <f>I34+I39+I41+I43</f>
        <v>3840</v>
      </c>
      <c r="J33" s="35">
        <f>J34+J39+J41+J43</f>
        <v>3952</v>
      </c>
      <c r="K33" s="35">
        <f>K34+K39+K41+K43</f>
        <v>4064</v>
      </c>
    </row>
    <row r="34" spans="1:11" s="6" customFormat="1" ht="34.5" customHeight="1">
      <c r="A34" s="7" t="s">
        <v>137</v>
      </c>
      <c r="B34" s="43" t="s">
        <v>136</v>
      </c>
      <c r="C34" s="35">
        <f>C35+C37</f>
        <v>2047</v>
      </c>
      <c r="D34" s="46">
        <f t="shared" si="0"/>
        <v>0</v>
      </c>
      <c r="E34" s="35">
        <f>E35+E37</f>
        <v>2047</v>
      </c>
      <c r="F34" s="46">
        <f t="shared" si="1"/>
        <v>0</v>
      </c>
      <c r="G34" s="35">
        <f>G35+G37</f>
        <v>2047</v>
      </c>
      <c r="H34" s="46">
        <f t="shared" si="2"/>
        <v>0</v>
      </c>
      <c r="I34" s="35">
        <f>I35+I37</f>
        <v>2047</v>
      </c>
      <c r="J34" s="35">
        <f>J35+J37</f>
        <v>2095</v>
      </c>
      <c r="K34" s="35">
        <f>K35+K37</f>
        <v>2141</v>
      </c>
    </row>
    <row r="35" spans="1:11" s="6" customFormat="1" ht="34.5" customHeight="1">
      <c r="A35" s="7" t="s">
        <v>139</v>
      </c>
      <c r="B35" s="45" t="s">
        <v>138</v>
      </c>
      <c r="C35" s="35">
        <f>C36</f>
        <v>1507</v>
      </c>
      <c r="D35" s="46">
        <f t="shared" si="0"/>
        <v>0</v>
      </c>
      <c r="E35" s="35">
        <f>E36</f>
        <v>1507</v>
      </c>
      <c r="F35" s="46">
        <f t="shared" si="1"/>
        <v>0</v>
      </c>
      <c r="G35" s="35">
        <f>G36</f>
        <v>1507</v>
      </c>
      <c r="H35" s="46">
        <f t="shared" si="2"/>
        <v>0</v>
      </c>
      <c r="I35" s="35">
        <f>I36</f>
        <v>1507</v>
      </c>
      <c r="J35" s="35">
        <f>J36</f>
        <v>1534</v>
      </c>
      <c r="K35" s="35">
        <f>K36</f>
        <v>1558</v>
      </c>
    </row>
    <row r="36" spans="1:11" s="6" customFormat="1" ht="34.5" customHeight="1">
      <c r="A36" s="7" t="s">
        <v>140</v>
      </c>
      <c r="B36" s="43" t="s">
        <v>138</v>
      </c>
      <c r="C36" s="34">
        <v>1507</v>
      </c>
      <c r="D36" s="46">
        <f t="shared" si="0"/>
        <v>0</v>
      </c>
      <c r="E36" s="34">
        <v>1507</v>
      </c>
      <c r="F36" s="46">
        <f t="shared" si="1"/>
        <v>0</v>
      </c>
      <c r="G36" s="34">
        <v>1507</v>
      </c>
      <c r="H36" s="46">
        <f t="shared" si="2"/>
        <v>0</v>
      </c>
      <c r="I36" s="34">
        <v>1507</v>
      </c>
      <c r="J36" s="34">
        <v>1534</v>
      </c>
      <c r="K36" s="34">
        <v>1558</v>
      </c>
    </row>
    <row r="37" spans="1:11" s="6" customFormat="1" ht="48.75" customHeight="1">
      <c r="A37" s="7" t="s">
        <v>142</v>
      </c>
      <c r="B37" s="43" t="s">
        <v>141</v>
      </c>
      <c r="C37" s="35">
        <f>C38</f>
        <v>540</v>
      </c>
      <c r="D37" s="46">
        <f t="shared" si="0"/>
        <v>0</v>
      </c>
      <c r="E37" s="35">
        <f>E38</f>
        <v>540</v>
      </c>
      <c r="F37" s="46">
        <f t="shared" si="1"/>
        <v>0</v>
      </c>
      <c r="G37" s="35">
        <f>G38</f>
        <v>540</v>
      </c>
      <c r="H37" s="46">
        <f t="shared" si="2"/>
        <v>0</v>
      </c>
      <c r="I37" s="35">
        <f>I38</f>
        <v>540</v>
      </c>
      <c r="J37" s="35">
        <f>J38</f>
        <v>561</v>
      </c>
      <c r="K37" s="35">
        <f>K38</f>
        <v>583</v>
      </c>
    </row>
    <row r="38" spans="1:11" s="6" customFormat="1" ht="62.25" customHeight="1">
      <c r="A38" s="7" t="s">
        <v>144</v>
      </c>
      <c r="B38" s="43" t="s">
        <v>143</v>
      </c>
      <c r="C38" s="34">
        <v>540</v>
      </c>
      <c r="D38" s="46">
        <f t="shared" si="0"/>
        <v>0</v>
      </c>
      <c r="E38" s="34">
        <v>540</v>
      </c>
      <c r="F38" s="46">
        <f t="shared" si="1"/>
        <v>0</v>
      </c>
      <c r="G38" s="34">
        <v>540</v>
      </c>
      <c r="H38" s="46">
        <f t="shared" si="2"/>
        <v>0</v>
      </c>
      <c r="I38" s="34">
        <v>540</v>
      </c>
      <c r="J38" s="34">
        <v>561</v>
      </c>
      <c r="K38" s="34">
        <v>583</v>
      </c>
    </row>
    <row r="39" spans="1:11" ht="32.25" customHeight="1" hidden="1">
      <c r="A39" s="7" t="s">
        <v>98</v>
      </c>
      <c r="B39" s="42" t="s">
        <v>0</v>
      </c>
      <c r="C39" s="35">
        <f>C40</f>
        <v>0</v>
      </c>
      <c r="D39" s="46">
        <f t="shared" si="0"/>
        <v>0</v>
      </c>
      <c r="E39" s="35">
        <f>E40</f>
        <v>0</v>
      </c>
      <c r="F39" s="46">
        <f t="shared" si="1"/>
        <v>0</v>
      </c>
      <c r="G39" s="35">
        <f>G40</f>
        <v>0</v>
      </c>
      <c r="H39" s="46">
        <f t="shared" si="2"/>
        <v>0</v>
      </c>
      <c r="I39" s="35">
        <f>I40</f>
        <v>0</v>
      </c>
      <c r="J39" s="35">
        <f>J40</f>
        <v>0</v>
      </c>
      <c r="K39" s="35">
        <f>K40</f>
        <v>0</v>
      </c>
    </row>
    <row r="40" spans="1:11" ht="32.25" customHeight="1" hidden="1">
      <c r="A40" s="7" t="s">
        <v>164</v>
      </c>
      <c r="B40" s="42" t="s">
        <v>0</v>
      </c>
      <c r="C40" s="34"/>
      <c r="D40" s="46">
        <f t="shared" si="0"/>
        <v>0</v>
      </c>
      <c r="E40" s="34"/>
      <c r="F40" s="46">
        <f t="shared" si="1"/>
        <v>0</v>
      </c>
      <c r="G40" s="34"/>
      <c r="H40" s="46">
        <f t="shared" si="2"/>
        <v>0</v>
      </c>
      <c r="I40" s="34"/>
      <c r="J40" s="34"/>
      <c r="K40" s="34"/>
    </row>
    <row r="41" spans="1:11" ht="27.75" customHeight="1">
      <c r="A41" s="7" t="s">
        <v>99</v>
      </c>
      <c r="B41" s="42" t="s">
        <v>1</v>
      </c>
      <c r="C41" s="35">
        <f>C42</f>
        <v>1143</v>
      </c>
      <c r="D41" s="46">
        <f t="shared" si="0"/>
        <v>0</v>
      </c>
      <c r="E41" s="35">
        <f>E42</f>
        <v>1143</v>
      </c>
      <c r="F41" s="46">
        <f t="shared" si="1"/>
        <v>0</v>
      </c>
      <c r="G41" s="35">
        <f>G42</f>
        <v>1143</v>
      </c>
      <c r="H41" s="46">
        <f t="shared" si="2"/>
        <v>0</v>
      </c>
      <c r="I41" s="35">
        <f>I42</f>
        <v>1143</v>
      </c>
      <c r="J41" s="35">
        <f>J42</f>
        <v>1181</v>
      </c>
      <c r="K41" s="35">
        <f>K42</f>
        <v>1220</v>
      </c>
    </row>
    <row r="42" spans="1:11" ht="27" customHeight="1">
      <c r="A42" s="7" t="s">
        <v>165</v>
      </c>
      <c r="B42" s="42" t="s">
        <v>1</v>
      </c>
      <c r="C42" s="34">
        <v>1143</v>
      </c>
      <c r="D42" s="46">
        <f t="shared" si="0"/>
        <v>0</v>
      </c>
      <c r="E42" s="34">
        <v>1143</v>
      </c>
      <c r="F42" s="46">
        <f t="shared" si="1"/>
        <v>0</v>
      </c>
      <c r="G42" s="34">
        <v>1143</v>
      </c>
      <c r="H42" s="46">
        <f t="shared" si="2"/>
        <v>0</v>
      </c>
      <c r="I42" s="34">
        <v>1143</v>
      </c>
      <c r="J42" s="34">
        <v>1181</v>
      </c>
      <c r="K42" s="34">
        <v>1220</v>
      </c>
    </row>
    <row r="43" spans="1:11" ht="35.25" customHeight="1">
      <c r="A43" s="7" t="s">
        <v>101</v>
      </c>
      <c r="B43" s="43" t="s">
        <v>100</v>
      </c>
      <c r="C43" s="35">
        <f>C44</f>
        <v>650</v>
      </c>
      <c r="D43" s="46">
        <f t="shared" si="0"/>
        <v>0</v>
      </c>
      <c r="E43" s="35">
        <f>E44</f>
        <v>650</v>
      </c>
      <c r="F43" s="46">
        <f t="shared" si="1"/>
        <v>0</v>
      </c>
      <c r="G43" s="35">
        <f>G44</f>
        <v>650</v>
      </c>
      <c r="H43" s="46">
        <f t="shared" si="2"/>
        <v>0</v>
      </c>
      <c r="I43" s="35">
        <f>I44</f>
        <v>650</v>
      </c>
      <c r="J43" s="35">
        <f>J44</f>
        <v>676</v>
      </c>
      <c r="K43" s="35">
        <f>K44</f>
        <v>703</v>
      </c>
    </row>
    <row r="44" spans="1:11" ht="53.25" customHeight="1">
      <c r="A44" s="7" t="s">
        <v>166</v>
      </c>
      <c r="B44" s="43" t="s">
        <v>102</v>
      </c>
      <c r="C44" s="34">
        <v>650</v>
      </c>
      <c r="D44" s="46">
        <f t="shared" si="0"/>
        <v>0</v>
      </c>
      <c r="E44" s="34">
        <v>650</v>
      </c>
      <c r="F44" s="46">
        <f t="shared" si="1"/>
        <v>0</v>
      </c>
      <c r="G44" s="34">
        <v>650</v>
      </c>
      <c r="H44" s="46">
        <f t="shared" si="2"/>
        <v>0</v>
      </c>
      <c r="I44" s="34">
        <v>650</v>
      </c>
      <c r="J44" s="34">
        <v>676</v>
      </c>
      <c r="K44" s="34">
        <v>703</v>
      </c>
    </row>
    <row r="45" spans="1:11" s="6" customFormat="1" ht="24.75" customHeight="1">
      <c r="A45" s="8" t="s">
        <v>8</v>
      </c>
      <c r="B45" s="56" t="s">
        <v>31</v>
      </c>
      <c r="C45" s="35">
        <f>C46+C62</f>
        <v>585</v>
      </c>
      <c r="D45" s="46">
        <f t="shared" si="0"/>
        <v>0</v>
      </c>
      <c r="E45" s="35">
        <f>E46+E62</f>
        <v>585</v>
      </c>
      <c r="F45" s="46">
        <f t="shared" si="1"/>
        <v>0</v>
      </c>
      <c r="G45" s="35">
        <f>G46+G62</f>
        <v>585</v>
      </c>
      <c r="H45" s="46">
        <f t="shared" si="2"/>
        <v>0</v>
      </c>
      <c r="I45" s="35">
        <f>I46+I62</f>
        <v>585</v>
      </c>
      <c r="J45" s="35">
        <f>J46+J62</f>
        <v>614</v>
      </c>
      <c r="K45" s="35">
        <f>K46+K62</f>
        <v>645</v>
      </c>
    </row>
    <row r="46" spans="1:11" ht="33.75" customHeight="1">
      <c r="A46" s="7" t="s">
        <v>26</v>
      </c>
      <c r="B46" s="43" t="s">
        <v>22</v>
      </c>
      <c r="C46" s="35">
        <f>SUM(C47)</f>
        <v>585</v>
      </c>
      <c r="D46" s="46">
        <f t="shared" si="0"/>
        <v>0</v>
      </c>
      <c r="E46" s="35">
        <f>SUM(E47)</f>
        <v>585</v>
      </c>
      <c r="F46" s="46">
        <f t="shared" si="1"/>
        <v>0</v>
      </c>
      <c r="G46" s="35">
        <f>SUM(G47)</f>
        <v>585</v>
      </c>
      <c r="H46" s="46">
        <f t="shared" si="2"/>
        <v>0</v>
      </c>
      <c r="I46" s="35">
        <f>SUM(I47)</f>
        <v>585</v>
      </c>
      <c r="J46" s="35">
        <f>SUM(J47)</f>
        <v>614</v>
      </c>
      <c r="K46" s="35">
        <f>SUM(K47)</f>
        <v>645</v>
      </c>
    </row>
    <row r="47" spans="1:11" ht="47.25" customHeight="1">
      <c r="A47" s="7" t="s">
        <v>167</v>
      </c>
      <c r="B47" s="42" t="s">
        <v>81</v>
      </c>
      <c r="C47" s="34">
        <v>585</v>
      </c>
      <c r="D47" s="46">
        <f t="shared" si="0"/>
        <v>0</v>
      </c>
      <c r="E47" s="34">
        <v>585</v>
      </c>
      <c r="F47" s="46">
        <f t="shared" si="1"/>
        <v>0</v>
      </c>
      <c r="G47" s="34">
        <v>585</v>
      </c>
      <c r="H47" s="46">
        <f t="shared" si="2"/>
        <v>0</v>
      </c>
      <c r="I47" s="34">
        <v>585</v>
      </c>
      <c r="J47" s="34">
        <v>614</v>
      </c>
      <c r="K47" s="34">
        <v>645</v>
      </c>
    </row>
    <row r="48" spans="1:11" ht="27" customHeight="1" hidden="1">
      <c r="A48" s="8" t="s">
        <v>66</v>
      </c>
      <c r="B48" s="55" t="s">
        <v>53</v>
      </c>
      <c r="C48" s="35"/>
      <c r="D48" s="46">
        <f t="shared" si="0"/>
        <v>0</v>
      </c>
      <c r="E48" s="35"/>
      <c r="F48" s="46">
        <f t="shared" si="1"/>
        <v>0</v>
      </c>
      <c r="G48" s="35"/>
      <c r="H48" s="46">
        <f t="shared" si="2"/>
        <v>0</v>
      </c>
      <c r="I48" s="35"/>
      <c r="J48" s="35"/>
      <c r="K48" s="35"/>
    </row>
    <row r="49" spans="1:11" ht="24.75" customHeight="1" hidden="1">
      <c r="A49" s="7" t="s">
        <v>67</v>
      </c>
      <c r="B49" s="42" t="s">
        <v>54</v>
      </c>
      <c r="C49" s="34"/>
      <c r="D49" s="46">
        <f t="shared" si="0"/>
        <v>0</v>
      </c>
      <c r="E49" s="34"/>
      <c r="F49" s="46">
        <f t="shared" si="1"/>
        <v>0</v>
      </c>
      <c r="G49" s="34"/>
      <c r="H49" s="46">
        <f t="shared" si="2"/>
        <v>0</v>
      </c>
      <c r="I49" s="34"/>
      <c r="J49" s="34"/>
      <c r="K49" s="34"/>
    </row>
    <row r="50" spans="1:11" ht="29.25" customHeight="1" hidden="1">
      <c r="A50" s="7" t="s">
        <v>68</v>
      </c>
      <c r="B50" s="42" t="s">
        <v>55</v>
      </c>
      <c r="C50" s="34"/>
      <c r="D50" s="46">
        <f t="shared" si="0"/>
        <v>0</v>
      </c>
      <c r="E50" s="34"/>
      <c r="F50" s="46">
        <f t="shared" si="1"/>
        <v>0</v>
      </c>
      <c r="G50" s="34"/>
      <c r="H50" s="46">
        <f t="shared" si="2"/>
        <v>0</v>
      </c>
      <c r="I50" s="34"/>
      <c r="J50" s="34"/>
      <c r="K50" s="34"/>
    </row>
    <row r="51" spans="1:11" ht="17.25" customHeight="1" hidden="1">
      <c r="A51" s="7" t="s">
        <v>69</v>
      </c>
      <c r="B51" s="42" t="s">
        <v>30</v>
      </c>
      <c r="C51" s="34"/>
      <c r="D51" s="46">
        <f t="shared" si="0"/>
        <v>0</v>
      </c>
      <c r="E51" s="34"/>
      <c r="F51" s="46">
        <f t="shared" si="1"/>
        <v>0</v>
      </c>
      <c r="G51" s="34"/>
      <c r="H51" s="46">
        <f t="shared" si="2"/>
        <v>0</v>
      </c>
      <c r="I51" s="34"/>
      <c r="J51" s="34"/>
      <c r="K51" s="34"/>
    </row>
    <row r="52" spans="1:11" ht="24" customHeight="1" hidden="1">
      <c r="A52" s="7" t="s">
        <v>70</v>
      </c>
      <c r="B52" s="42" t="s">
        <v>56</v>
      </c>
      <c r="C52" s="34"/>
      <c r="D52" s="46">
        <f t="shared" si="0"/>
        <v>0</v>
      </c>
      <c r="E52" s="34"/>
      <c r="F52" s="46">
        <f t="shared" si="1"/>
        <v>0</v>
      </c>
      <c r="G52" s="34"/>
      <c r="H52" s="46">
        <f t="shared" si="2"/>
        <v>0</v>
      </c>
      <c r="I52" s="34"/>
      <c r="J52" s="34"/>
      <c r="K52" s="34"/>
    </row>
    <row r="53" spans="1:11" ht="24" customHeight="1" hidden="1">
      <c r="A53" s="7" t="s">
        <v>71</v>
      </c>
      <c r="B53" s="42" t="s">
        <v>57</v>
      </c>
      <c r="C53" s="34"/>
      <c r="D53" s="46">
        <f t="shared" si="0"/>
        <v>0</v>
      </c>
      <c r="E53" s="34"/>
      <c r="F53" s="46">
        <f t="shared" si="1"/>
        <v>0</v>
      </c>
      <c r="G53" s="34"/>
      <c r="H53" s="46">
        <f t="shared" si="2"/>
        <v>0</v>
      </c>
      <c r="I53" s="34"/>
      <c r="J53" s="34"/>
      <c r="K53" s="34"/>
    </row>
    <row r="54" spans="1:11" ht="18.75" customHeight="1" hidden="1">
      <c r="A54" s="7" t="s">
        <v>72</v>
      </c>
      <c r="B54" s="42" t="s">
        <v>58</v>
      </c>
      <c r="C54" s="34"/>
      <c r="D54" s="46">
        <f t="shared" si="0"/>
        <v>0</v>
      </c>
      <c r="E54" s="34"/>
      <c r="F54" s="46">
        <f t="shared" si="1"/>
        <v>0</v>
      </c>
      <c r="G54" s="34"/>
      <c r="H54" s="46">
        <f t="shared" si="2"/>
        <v>0</v>
      </c>
      <c r="I54" s="34"/>
      <c r="J54" s="34"/>
      <c r="K54" s="34"/>
    </row>
    <row r="55" spans="1:11" ht="27" customHeight="1" hidden="1">
      <c r="A55" s="7" t="s">
        <v>73</v>
      </c>
      <c r="B55" s="42" t="s">
        <v>59</v>
      </c>
      <c r="C55" s="34"/>
      <c r="D55" s="46">
        <f t="shared" si="0"/>
        <v>0</v>
      </c>
      <c r="E55" s="34"/>
      <c r="F55" s="46">
        <f t="shared" si="1"/>
        <v>0</v>
      </c>
      <c r="G55" s="34"/>
      <c r="H55" s="46">
        <f t="shared" si="2"/>
        <v>0</v>
      </c>
      <c r="I55" s="34"/>
      <c r="J55" s="34"/>
      <c r="K55" s="34"/>
    </row>
    <row r="56" spans="1:11" ht="28.5" customHeight="1" hidden="1">
      <c r="A56" s="7" t="s">
        <v>74</v>
      </c>
      <c r="B56" s="42" t="s">
        <v>60</v>
      </c>
      <c r="C56" s="34"/>
      <c r="D56" s="46">
        <f t="shared" si="0"/>
        <v>0</v>
      </c>
      <c r="E56" s="34"/>
      <c r="F56" s="46">
        <f t="shared" si="1"/>
        <v>0</v>
      </c>
      <c r="G56" s="34"/>
      <c r="H56" s="46">
        <f t="shared" si="2"/>
        <v>0</v>
      </c>
      <c r="I56" s="34"/>
      <c r="J56" s="34"/>
      <c r="K56" s="34"/>
    </row>
    <row r="57" spans="1:11" ht="19.5" customHeight="1" hidden="1">
      <c r="A57" s="7" t="s">
        <v>75</v>
      </c>
      <c r="B57" s="42" t="s">
        <v>61</v>
      </c>
      <c r="C57" s="34"/>
      <c r="D57" s="46">
        <f t="shared" si="0"/>
        <v>0</v>
      </c>
      <c r="E57" s="34"/>
      <c r="F57" s="46">
        <f t="shared" si="1"/>
        <v>0</v>
      </c>
      <c r="G57" s="34"/>
      <c r="H57" s="46">
        <f t="shared" si="2"/>
        <v>0</v>
      </c>
      <c r="I57" s="34"/>
      <c r="J57" s="34"/>
      <c r="K57" s="34"/>
    </row>
    <row r="58" spans="1:11" ht="21" customHeight="1" hidden="1">
      <c r="A58" s="7" t="s">
        <v>76</v>
      </c>
      <c r="B58" s="42" t="s">
        <v>62</v>
      </c>
      <c r="C58" s="34"/>
      <c r="D58" s="46">
        <f t="shared" si="0"/>
        <v>0</v>
      </c>
      <c r="E58" s="34"/>
      <c r="F58" s="46">
        <f t="shared" si="1"/>
        <v>0</v>
      </c>
      <c r="G58" s="34"/>
      <c r="H58" s="46">
        <f t="shared" si="2"/>
        <v>0</v>
      </c>
      <c r="I58" s="34"/>
      <c r="J58" s="34"/>
      <c r="K58" s="34"/>
    </row>
    <row r="59" spans="1:11" ht="20.25" customHeight="1" hidden="1">
      <c r="A59" s="7" t="s">
        <v>77</v>
      </c>
      <c r="B59" s="42" t="s">
        <v>63</v>
      </c>
      <c r="C59" s="34"/>
      <c r="D59" s="46">
        <f t="shared" si="0"/>
        <v>0</v>
      </c>
      <c r="E59" s="34"/>
      <c r="F59" s="46">
        <f t="shared" si="1"/>
        <v>0</v>
      </c>
      <c r="G59" s="34"/>
      <c r="H59" s="46">
        <f t="shared" si="2"/>
        <v>0</v>
      </c>
      <c r="I59" s="34"/>
      <c r="J59" s="34"/>
      <c r="K59" s="34"/>
    </row>
    <row r="60" spans="1:11" ht="25.5" customHeight="1" hidden="1">
      <c r="A60" s="7" t="s">
        <v>78</v>
      </c>
      <c r="B60" s="42" t="s">
        <v>64</v>
      </c>
      <c r="C60" s="34"/>
      <c r="D60" s="46">
        <f t="shared" si="0"/>
        <v>0</v>
      </c>
      <c r="E60" s="34"/>
      <c r="F60" s="46">
        <f t="shared" si="1"/>
        <v>0</v>
      </c>
      <c r="G60" s="34"/>
      <c r="H60" s="46">
        <f t="shared" si="2"/>
        <v>0</v>
      </c>
      <c r="I60" s="34"/>
      <c r="J60" s="34"/>
      <c r="K60" s="34"/>
    </row>
    <row r="61" spans="1:11" ht="25.5" customHeight="1" hidden="1">
      <c r="A61" s="7" t="s">
        <v>79</v>
      </c>
      <c r="B61" s="42" t="s">
        <v>65</v>
      </c>
      <c r="C61" s="34"/>
      <c r="D61" s="46">
        <f t="shared" si="0"/>
        <v>0</v>
      </c>
      <c r="E61" s="34"/>
      <c r="F61" s="46">
        <f t="shared" si="1"/>
        <v>0</v>
      </c>
      <c r="G61" s="34"/>
      <c r="H61" s="46">
        <f t="shared" si="2"/>
        <v>0</v>
      </c>
      <c r="I61" s="34"/>
      <c r="J61" s="34"/>
      <c r="K61" s="34"/>
    </row>
    <row r="62" spans="1:11" ht="35.25" customHeight="1">
      <c r="A62" s="7" t="s">
        <v>168</v>
      </c>
      <c r="B62" s="43" t="s">
        <v>108</v>
      </c>
      <c r="C62" s="34"/>
      <c r="D62" s="46">
        <f t="shared" si="0"/>
        <v>0</v>
      </c>
      <c r="E62" s="34"/>
      <c r="F62" s="46">
        <f t="shared" si="1"/>
        <v>0</v>
      </c>
      <c r="G62" s="34"/>
      <c r="H62" s="46">
        <f t="shared" si="2"/>
        <v>0</v>
      </c>
      <c r="I62" s="34"/>
      <c r="J62" s="34"/>
      <c r="K62" s="34"/>
    </row>
    <row r="63" spans="1:11" s="6" customFormat="1" ht="32.25" customHeight="1">
      <c r="A63" s="8" t="s">
        <v>4</v>
      </c>
      <c r="B63" s="55" t="s">
        <v>32</v>
      </c>
      <c r="C63" s="35">
        <f>SUM(C64+C65+C73+C75+C78)</f>
        <v>6937</v>
      </c>
      <c r="D63" s="46">
        <f t="shared" si="0"/>
        <v>0</v>
      </c>
      <c r="E63" s="35">
        <f>SUM(E64+E65+E73+E75+E78)</f>
        <v>6937</v>
      </c>
      <c r="F63" s="46">
        <f t="shared" si="1"/>
        <v>0</v>
      </c>
      <c r="G63" s="35">
        <f>SUM(G64+G65+G73+G75+G78)</f>
        <v>6937</v>
      </c>
      <c r="H63" s="46">
        <f t="shared" si="2"/>
        <v>0</v>
      </c>
      <c r="I63" s="35">
        <f>SUM(I64+I65+I73+I75+I78)</f>
        <v>6937</v>
      </c>
      <c r="J63" s="35">
        <f>SUM(J64+J65+J73+J75+J78)</f>
        <v>6977</v>
      </c>
      <c r="K63" s="35">
        <f>SUM(K64+K65+K73+K75+K78)</f>
        <v>6978</v>
      </c>
    </row>
    <row r="64" spans="1:11" s="6" customFormat="1" ht="30" customHeight="1" hidden="1">
      <c r="A64" s="7" t="s">
        <v>52</v>
      </c>
      <c r="B64" s="42" t="s">
        <v>51</v>
      </c>
      <c r="C64" s="34"/>
      <c r="D64" s="46">
        <f t="shared" si="0"/>
        <v>0</v>
      </c>
      <c r="E64" s="34"/>
      <c r="F64" s="46">
        <f t="shared" si="1"/>
        <v>0</v>
      </c>
      <c r="G64" s="34"/>
      <c r="H64" s="46">
        <f t="shared" si="2"/>
        <v>0</v>
      </c>
      <c r="I64" s="34"/>
      <c r="J64" s="34"/>
      <c r="K64" s="34"/>
    </row>
    <row r="65" spans="1:11" ht="78.75" customHeight="1">
      <c r="A65" s="7" t="s">
        <v>5</v>
      </c>
      <c r="B65" s="42" t="s">
        <v>84</v>
      </c>
      <c r="C65" s="35">
        <f>SUM(C66+C68+C71)</f>
        <v>6904</v>
      </c>
      <c r="D65" s="46">
        <f t="shared" si="0"/>
        <v>0</v>
      </c>
      <c r="E65" s="35">
        <f>SUM(E66+E68+E71)</f>
        <v>6904</v>
      </c>
      <c r="F65" s="46">
        <f t="shared" si="1"/>
        <v>0</v>
      </c>
      <c r="G65" s="35">
        <f>SUM(G66+G68+G71)</f>
        <v>6904</v>
      </c>
      <c r="H65" s="46">
        <f t="shared" si="2"/>
        <v>0</v>
      </c>
      <c r="I65" s="35">
        <f>SUM(I66+I68+I71)</f>
        <v>6904</v>
      </c>
      <c r="J65" s="35">
        <f>SUM(J66+J68+J71)</f>
        <v>6943</v>
      </c>
      <c r="K65" s="35">
        <f>SUM(K66+K68+K71)</f>
        <v>6943</v>
      </c>
    </row>
    <row r="66" spans="1:11" ht="61.5" customHeight="1">
      <c r="A66" s="7" t="s">
        <v>23</v>
      </c>
      <c r="B66" s="42" t="s">
        <v>24</v>
      </c>
      <c r="C66" s="35">
        <f>C67</f>
        <v>5361</v>
      </c>
      <c r="D66" s="46">
        <f t="shared" si="0"/>
        <v>0</v>
      </c>
      <c r="E66" s="35">
        <f>E67</f>
        <v>5361</v>
      </c>
      <c r="F66" s="46">
        <f t="shared" si="1"/>
        <v>0</v>
      </c>
      <c r="G66" s="35">
        <f>G67</f>
        <v>5361</v>
      </c>
      <c r="H66" s="46">
        <f t="shared" si="2"/>
        <v>0</v>
      </c>
      <c r="I66" s="35">
        <f>I67</f>
        <v>5361</v>
      </c>
      <c r="J66" s="35">
        <f>J67</f>
        <v>5400</v>
      </c>
      <c r="K66" s="35">
        <f>K67</f>
        <v>5400</v>
      </c>
    </row>
    <row r="67" spans="1:11" ht="93" customHeight="1">
      <c r="A67" s="7" t="s">
        <v>169</v>
      </c>
      <c r="B67" s="42" t="s">
        <v>145</v>
      </c>
      <c r="C67" s="34">
        <v>5361</v>
      </c>
      <c r="D67" s="46">
        <f t="shared" si="0"/>
        <v>0</v>
      </c>
      <c r="E67" s="34">
        <v>5361</v>
      </c>
      <c r="F67" s="46">
        <f t="shared" si="1"/>
        <v>0</v>
      </c>
      <c r="G67" s="34">
        <v>5361</v>
      </c>
      <c r="H67" s="46">
        <f t="shared" si="2"/>
        <v>0</v>
      </c>
      <c r="I67" s="34">
        <v>5361</v>
      </c>
      <c r="J67" s="34">
        <v>5400</v>
      </c>
      <c r="K67" s="34">
        <v>5400</v>
      </c>
    </row>
    <row r="68" spans="1:11" ht="77.25" customHeight="1">
      <c r="A68" s="7" t="s">
        <v>25</v>
      </c>
      <c r="B68" s="42" t="s">
        <v>95</v>
      </c>
      <c r="C68" s="35">
        <f>SUM(C69)</f>
        <v>1168</v>
      </c>
      <c r="D68" s="46">
        <f t="shared" si="0"/>
        <v>0</v>
      </c>
      <c r="E68" s="35">
        <f>SUM(E69)</f>
        <v>1168</v>
      </c>
      <c r="F68" s="46">
        <f t="shared" si="1"/>
        <v>0</v>
      </c>
      <c r="G68" s="35">
        <f>SUM(G69)</f>
        <v>1168</v>
      </c>
      <c r="H68" s="46">
        <f t="shared" si="2"/>
        <v>0</v>
      </c>
      <c r="I68" s="35">
        <f>SUM(I69)</f>
        <v>1168</v>
      </c>
      <c r="J68" s="35">
        <f>SUM(J69)</f>
        <v>1168</v>
      </c>
      <c r="K68" s="35">
        <f>SUM(K69)</f>
        <v>1168</v>
      </c>
    </row>
    <row r="69" spans="1:11" ht="74.25" customHeight="1">
      <c r="A69" s="7" t="s">
        <v>170</v>
      </c>
      <c r="B69" s="42" t="s">
        <v>96</v>
      </c>
      <c r="C69" s="34">
        <v>1168</v>
      </c>
      <c r="D69" s="46">
        <f t="shared" si="0"/>
        <v>0</v>
      </c>
      <c r="E69" s="34">
        <v>1168</v>
      </c>
      <c r="F69" s="46">
        <f t="shared" si="1"/>
        <v>0</v>
      </c>
      <c r="G69" s="34">
        <v>1168</v>
      </c>
      <c r="H69" s="46">
        <f t="shared" si="2"/>
        <v>0</v>
      </c>
      <c r="I69" s="34">
        <v>1168</v>
      </c>
      <c r="J69" s="34">
        <v>1168</v>
      </c>
      <c r="K69" s="34">
        <v>1168</v>
      </c>
    </row>
    <row r="70" spans="1:11" ht="55.5" customHeight="1" hidden="1">
      <c r="A70" s="7" t="s">
        <v>20</v>
      </c>
      <c r="B70" s="42" t="s">
        <v>19</v>
      </c>
      <c r="C70" s="34"/>
      <c r="D70" s="46">
        <f t="shared" si="0"/>
        <v>0</v>
      </c>
      <c r="E70" s="34"/>
      <c r="F70" s="46">
        <f t="shared" si="1"/>
        <v>0</v>
      </c>
      <c r="G70" s="34"/>
      <c r="H70" s="46">
        <f t="shared" si="2"/>
        <v>0</v>
      </c>
      <c r="I70" s="34"/>
      <c r="J70" s="34"/>
      <c r="K70" s="34"/>
    </row>
    <row r="71" spans="1:11" ht="78" customHeight="1">
      <c r="A71" s="7" t="s">
        <v>12</v>
      </c>
      <c r="B71" s="44" t="s">
        <v>85</v>
      </c>
      <c r="C71" s="35">
        <f>SUM(C72)</f>
        <v>375</v>
      </c>
      <c r="D71" s="46">
        <f t="shared" si="0"/>
        <v>0</v>
      </c>
      <c r="E71" s="35">
        <f>SUM(E72)</f>
        <v>375</v>
      </c>
      <c r="F71" s="46">
        <f t="shared" si="1"/>
        <v>0</v>
      </c>
      <c r="G71" s="35">
        <f>SUM(G72)</f>
        <v>375</v>
      </c>
      <c r="H71" s="46">
        <f t="shared" si="2"/>
        <v>0</v>
      </c>
      <c r="I71" s="35">
        <f>SUM(I72)</f>
        <v>375</v>
      </c>
      <c r="J71" s="35">
        <f>SUM(J72)</f>
        <v>375</v>
      </c>
      <c r="K71" s="35">
        <f>SUM(K72)</f>
        <v>375</v>
      </c>
    </row>
    <row r="72" spans="1:11" ht="66" customHeight="1">
      <c r="A72" s="22" t="s">
        <v>171</v>
      </c>
      <c r="B72" s="44" t="s">
        <v>86</v>
      </c>
      <c r="C72" s="34">
        <v>375</v>
      </c>
      <c r="D72" s="46">
        <f t="shared" si="0"/>
        <v>0</v>
      </c>
      <c r="E72" s="34">
        <v>375</v>
      </c>
      <c r="F72" s="46">
        <f t="shared" si="1"/>
        <v>0</v>
      </c>
      <c r="G72" s="34">
        <v>375</v>
      </c>
      <c r="H72" s="46">
        <f t="shared" si="2"/>
        <v>0</v>
      </c>
      <c r="I72" s="34">
        <v>375</v>
      </c>
      <c r="J72" s="34">
        <v>375</v>
      </c>
      <c r="K72" s="34">
        <v>375</v>
      </c>
    </row>
    <row r="73" spans="1:11" ht="47.25" customHeight="1">
      <c r="A73" s="7" t="s">
        <v>320</v>
      </c>
      <c r="B73" s="58" t="s">
        <v>321</v>
      </c>
      <c r="C73" s="35">
        <f>C74</f>
        <v>21</v>
      </c>
      <c r="D73" s="46">
        <f t="shared" si="0"/>
        <v>0</v>
      </c>
      <c r="E73" s="35">
        <f>E74</f>
        <v>21</v>
      </c>
      <c r="F73" s="46">
        <f t="shared" si="1"/>
        <v>0</v>
      </c>
      <c r="G73" s="35">
        <f>G74</f>
        <v>21</v>
      </c>
      <c r="H73" s="46">
        <f t="shared" si="2"/>
        <v>0</v>
      </c>
      <c r="I73" s="35">
        <f>I74</f>
        <v>21</v>
      </c>
      <c r="J73" s="35">
        <f>J74</f>
        <v>21</v>
      </c>
      <c r="K73" s="35">
        <f>K74</f>
        <v>21</v>
      </c>
    </row>
    <row r="74" spans="1:11" ht="124.5" customHeight="1">
      <c r="A74" s="22" t="s">
        <v>322</v>
      </c>
      <c r="B74" s="58" t="s">
        <v>323</v>
      </c>
      <c r="C74" s="34">
        <v>21</v>
      </c>
      <c r="D74" s="46">
        <f t="shared" si="0"/>
        <v>0</v>
      </c>
      <c r="E74" s="34">
        <v>21</v>
      </c>
      <c r="F74" s="46">
        <f t="shared" si="1"/>
        <v>0</v>
      </c>
      <c r="G74" s="34">
        <v>21</v>
      </c>
      <c r="H74" s="46">
        <f t="shared" si="2"/>
        <v>0</v>
      </c>
      <c r="I74" s="34">
        <v>21</v>
      </c>
      <c r="J74" s="34">
        <v>21</v>
      </c>
      <c r="K74" s="34">
        <v>21</v>
      </c>
    </row>
    <row r="75" spans="1:11" ht="30" customHeight="1">
      <c r="A75" s="22" t="s">
        <v>13</v>
      </c>
      <c r="B75" s="42" t="s">
        <v>2</v>
      </c>
      <c r="C75" s="35">
        <f>SUM(C77)</f>
        <v>12</v>
      </c>
      <c r="D75" s="46">
        <f t="shared" si="0"/>
        <v>0</v>
      </c>
      <c r="E75" s="35">
        <f>SUM(E77)</f>
        <v>12</v>
      </c>
      <c r="F75" s="46">
        <f t="shared" si="1"/>
        <v>0</v>
      </c>
      <c r="G75" s="35">
        <f>SUM(G77)</f>
        <v>12</v>
      </c>
      <c r="H75" s="46">
        <f t="shared" si="2"/>
        <v>0</v>
      </c>
      <c r="I75" s="35">
        <f>SUM(I77)</f>
        <v>12</v>
      </c>
      <c r="J75" s="35">
        <f>SUM(J77)</f>
        <v>13</v>
      </c>
      <c r="K75" s="35">
        <f>SUM(K77)</f>
        <v>14</v>
      </c>
    </row>
    <row r="76" spans="1:11" ht="44.25" customHeight="1">
      <c r="A76" s="22" t="s">
        <v>14</v>
      </c>
      <c r="B76" s="42" t="s">
        <v>27</v>
      </c>
      <c r="C76" s="50">
        <f>SUM(C77)</f>
        <v>12</v>
      </c>
      <c r="D76" s="46">
        <f t="shared" si="0"/>
        <v>0</v>
      </c>
      <c r="E76" s="50">
        <f>SUM(E77)</f>
        <v>12</v>
      </c>
      <c r="F76" s="46">
        <f t="shared" si="1"/>
        <v>0</v>
      </c>
      <c r="G76" s="50">
        <f>SUM(G77)</f>
        <v>12</v>
      </c>
      <c r="H76" s="46">
        <f t="shared" si="2"/>
        <v>0</v>
      </c>
      <c r="I76" s="50">
        <f>SUM(I77)</f>
        <v>12</v>
      </c>
      <c r="J76" s="50">
        <f>SUM(J77)</f>
        <v>13</v>
      </c>
      <c r="K76" s="50">
        <f>SUM(K77)</f>
        <v>14</v>
      </c>
    </row>
    <row r="77" spans="1:11" ht="51" customHeight="1">
      <c r="A77" s="22" t="s">
        <v>172</v>
      </c>
      <c r="B77" s="42" t="s">
        <v>97</v>
      </c>
      <c r="C77" s="34">
        <v>12</v>
      </c>
      <c r="D77" s="46">
        <f t="shared" si="0"/>
        <v>0</v>
      </c>
      <c r="E77" s="34">
        <v>12</v>
      </c>
      <c r="F77" s="46">
        <f t="shared" si="1"/>
        <v>0</v>
      </c>
      <c r="G77" s="34">
        <v>12</v>
      </c>
      <c r="H77" s="46">
        <f t="shared" si="2"/>
        <v>0</v>
      </c>
      <c r="I77" s="34">
        <v>12</v>
      </c>
      <c r="J77" s="34">
        <v>13</v>
      </c>
      <c r="K77" s="34">
        <v>14</v>
      </c>
    </row>
    <row r="78" spans="1:11" ht="38.25" customHeight="1" hidden="1">
      <c r="A78" s="7" t="s">
        <v>49</v>
      </c>
      <c r="B78" s="59" t="s">
        <v>48</v>
      </c>
      <c r="C78" s="34">
        <f>C79</f>
        <v>0</v>
      </c>
      <c r="D78" s="46">
        <f aca="true" t="shared" si="4" ref="D78:D143">SUM(E78-C78)</f>
        <v>0</v>
      </c>
      <c r="E78" s="34">
        <f>E79</f>
        <v>0</v>
      </c>
      <c r="F78" s="46">
        <f aca="true" t="shared" si="5" ref="F78:F143">SUM(G78-E78)</f>
        <v>0</v>
      </c>
      <c r="G78" s="34">
        <f>G79</f>
        <v>0</v>
      </c>
      <c r="H78" s="46">
        <f aca="true" t="shared" si="6" ref="H78:H143">SUM(I78-G78)</f>
        <v>0</v>
      </c>
      <c r="I78" s="34">
        <f>I79</f>
        <v>0</v>
      </c>
      <c r="J78" s="34">
        <f>J79</f>
        <v>0</v>
      </c>
      <c r="K78" s="34">
        <f>K79</f>
        <v>0</v>
      </c>
    </row>
    <row r="79" spans="1:11" ht="48.75" customHeight="1" hidden="1">
      <c r="A79" s="7" t="s">
        <v>47</v>
      </c>
      <c r="B79" s="60" t="s">
        <v>46</v>
      </c>
      <c r="C79" s="34"/>
      <c r="D79" s="46">
        <f t="shared" si="4"/>
        <v>0</v>
      </c>
      <c r="E79" s="34"/>
      <c r="F79" s="46">
        <f t="shared" si="5"/>
        <v>0</v>
      </c>
      <c r="G79" s="34"/>
      <c r="H79" s="46">
        <f t="shared" si="6"/>
        <v>0</v>
      </c>
      <c r="I79" s="34"/>
      <c r="J79" s="34"/>
      <c r="K79" s="34"/>
    </row>
    <row r="80" spans="1:11" s="6" customFormat="1" ht="26.25" customHeight="1">
      <c r="A80" s="31" t="s">
        <v>17</v>
      </c>
      <c r="B80" s="55" t="s">
        <v>33</v>
      </c>
      <c r="C80" s="35">
        <f>SUM(C81)</f>
        <v>58</v>
      </c>
      <c r="D80" s="46">
        <f t="shared" si="4"/>
        <v>0</v>
      </c>
      <c r="E80" s="35">
        <f>SUM(E81)</f>
        <v>58</v>
      </c>
      <c r="F80" s="46">
        <f t="shared" si="5"/>
        <v>0</v>
      </c>
      <c r="G80" s="35">
        <f>SUM(G81)</f>
        <v>58</v>
      </c>
      <c r="H80" s="46">
        <f t="shared" si="6"/>
        <v>0</v>
      </c>
      <c r="I80" s="35">
        <f>SUM(I81)</f>
        <v>58</v>
      </c>
      <c r="J80" s="35">
        <f>SUM(J81)</f>
        <v>61</v>
      </c>
      <c r="K80" s="35">
        <f>SUM(K81)</f>
        <v>64</v>
      </c>
    </row>
    <row r="81" spans="1:11" ht="26.25" customHeight="1">
      <c r="A81" s="22" t="s">
        <v>82</v>
      </c>
      <c r="B81" s="42" t="s">
        <v>16</v>
      </c>
      <c r="C81" s="35">
        <f>SUM(C82:C83)</f>
        <v>58</v>
      </c>
      <c r="D81" s="46">
        <f t="shared" si="4"/>
        <v>0</v>
      </c>
      <c r="E81" s="35">
        <f>SUM(E82:E83)</f>
        <v>58</v>
      </c>
      <c r="F81" s="46">
        <f t="shared" si="5"/>
        <v>0</v>
      </c>
      <c r="G81" s="35">
        <f>SUM(G82:G83)</f>
        <v>58</v>
      </c>
      <c r="H81" s="46">
        <f t="shared" si="6"/>
        <v>0</v>
      </c>
      <c r="I81" s="35">
        <f>SUM(I82:I83)</f>
        <v>58</v>
      </c>
      <c r="J81" s="35">
        <f>SUM(J82:J83)</f>
        <v>61</v>
      </c>
      <c r="K81" s="35">
        <f>SUM(K82:K83)</f>
        <v>64</v>
      </c>
    </row>
    <row r="82" spans="1:11" ht="33" customHeight="1">
      <c r="A82" s="22" t="s">
        <v>173</v>
      </c>
      <c r="B82" s="42" t="s">
        <v>83</v>
      </c>
      <c r="C82" s="34">
        <v>50</v>
      </c>
      <c r="D82" s="46">
        <f t="shared" si="4"/>
        <v>0</v>
      </c>
      <c r="E82" s="34">
        <v>50</v>
      </c>
      <c r="F82" s="46">
        <f t="shared" si="5"/>
        <v>0</v>
      </c>
      <c r="G82" s="34">
        <v>50</v>
      </c>
      <c r="H82" s="46">
        <f t="shared" si="6"/>
        <v>0</v>
      </c>
      <c r="I82" s="34">
        <v>50</v>
      </c>
      <c r="J82" s="34">
        <v>52</v>
      </c>
      <c r="K82" s="34">
        <v>54</v>
      </c>
    </row>
    <row r="83" spans="1:11" ht="27" customHeight="1">
      <c r="A83" s="7" t="s">
        <v>177</v>
      </c>
      <c r="B83" s="42" t="s">
        <v>91</v>
      </c>
      <c r="C83" s="34">
        <v>8</v>
      </c>
      <c r="D83" s="46">
        <f t="shared" si="4"/>
        <v>0</v>
      </c>
      <c r="E83" s="34">
        <v>8</v>
      </c>
      <c r="F83" s="46">
        <f t="shared" si="5"/>
        <v>0</v>
      </c>
      <c r="G83" s="34">
        <v>8</v>
      </c>
      <c r="H83" s="46">
        <f t="shared" si="6"/>
        <v>0</v>
      </c>
      <c r="I83" s="34">
        <v>8</v>
      </c>
      <c r="J83" s="34">
        <v>9</v>
      </c>
      <c r="K83" s="34">
        <v>10</v>
      </c>
    </row>
    <row r="84" spans="1:11" s="6" customFormat="1" ht="31.5" customHeight="1">
      <c r="A84" s="8" t="s">
        <v>10</v>
      </c>
      <c r="B84" s="61" t="s">
        <v>87</v>
      </c>
      <c r="C84" s="35">
        <f>C87+C90</f>
        <v>1659</v>
      </c>
      <c r="D84" s="46">
        <f t="shared" si="4"/>
        <v>0</v>
      </c>
      <c r="E84" s="35">
        <f>E87+E90</f>
        <v>1659</v>
      </c>
      <c r="F84" s="46">
        <f t="shared" si="5"/>
        <v>0</v>
      </c>
      <c r="G84" s="35">
        <f>G87+G90</f>
        <v>1659</v>
      </c>
      <c r="H84" s="46">
        <f t="shared" si="6"/>
        <v>0</v>
      </c>
      <c r="I84" s="35">
        <f>I87+I90</f>
        <v>1659</v>
      </c>
      <c r="J84" s="35">
        <f>J87+J90</f>
        <v>1714</v>
      </c>
      <c r="K84" s="35">
        <f>K87+K90</f>
        <v>1760</v>
      </c>
    </row>
    <row r="85" spans="1:11" s="6" customFormat="1" ht="31.5" customHeight="1">
      <c r="A85" s="7" t="s">
        <v>148</v>
      </c>
      <c r="B85" s="62" t="s">
        <v>147</v>
      </c>
      <c r="C85" s="35">
        <f aca="true" t="shared" si="7" ref="C85:K86">C86</f>
        <v>1659</v>
      </c>
      <c r="D85" s="46">
        <f t="shared" si="4"/>
        <v>0</v>
      </c>
      <c r="E85" s="35">
        <f t="shared" si="7"/>
        <v>1659</v>
      </c>
      <c r="F85" s="46">
        <f t="shared" si="5"/>
        <v>0</v>
      </c>
      <c r="G85" s="35">
        <f t="shared" si="7"/>
        <v>1659</v>
      </c>
      <c r="H85" s="46">
        <f t="shared" si="6"/>
        <v>0</v>
      </c>
      <c r="I85" s="35">
        <f t="shared" si="7"/>
        <v>1659</v>
      </c>
      <c r="J85" s="35">
        <f t="shared" si="7"/>
        <v>1714</v>
      </c>
      <c r="K85" s="35">
        <f t="shared" si="7"/>
        <v>1760</v>
      </c>
    </row>
    <row r="86" spans="1:11" s="6" customFormat="1" ht="31.5" customHeight="1">
      <c r="A86" s="7" t="s">
        <v>149</v>
      </c>
      <c r="B86" s="63" t="s">
        <v>146</v>
      </c>
      <c r="C86" s="35">
        <f t="shared" si="7"/>
        <v>1659</v>
      </c>
      <c r="D86" s="46">
        <f t="shared" si="4"/>
        <v>0</v>
      </c>
      <c r="E86" s="35">
        <f t="shared" si="7"/>
        <v>1659</v>
      </c>
      <c r="F86" s="46">
        <f t="shared" si="5"/>
        <v>0</v>
      </c>
      <c r="G86" s="35">
        <f t="shared" si="7"/>
        <v>1659</v>
      </c>
      <c r="H86" s="46">
        <f t="shared" si="6"/>
        <v>0</v>
      </c>
      <c r="I86" s="35">
        <f t="shared" si="7"/>
        <v>1659</v>
      </c>
      <c r="J86" s="35">
        <f t="shared" si="7"/>
        <v>1714</v>
      </c>
      <c r="K86" s="35">
        <f t="shared" si="7"/>
        <v>1760</v>
      </c>
    </row>
    <row r="87" spans="1:11" ht="36" customHeight="1">
      <c r="A87" s="7" t="s">
        <v>174</v>
      </c>
      <c r="B87" s="45" t="s">
        <v>88</v>
      </c>
      <c r="C87" s="34">
        <v>1659</v>
      </c>
      <c r="D87" s="46">
        <f t="shared" si="4"/>
        <v>0</v>
      </c>
      <c r="E87" s="34">
        <v>1659</v>
      </c>
      <c r="F87" s="46">
        <f t="shared" si="5"/>
        <v>0</v>
      </c>
      <c r="G87" s="34">
        <v>1659</v>
      </c>
      <c r="H87" s="46">
        <f t="shared" si="6"/>
        <v>0</v>
      </c>
      <c r="I87" s="34">
        <v>1659</v>
      </c>
      <c r="J87" s="34">
        <v>1714</v>
      </c>
      <c r="K87" s="34">
        <v>1760</v>
      </c>
    </row>
    <row r="88" spans="1:11" ht="36" customHeight="1" hidden="1">
      <c r="A88" s="7" t="s">
        <v>150</v>
      </c>
      <c r="B88" s="63" t="s">
        <v>151</v>
      </c>
      <c r="C88" s="35">
        <f>C89</f>
        <v>0</v>
      </c>
      <c r="D88" s="46">
        <f t="shared" si="4"/>
        <v>0</v>
      </c>
      <c r="E88" s="35">
        <f>E89</f>
        <v>0</v>
      </c>
      <c r="F88" s="46">
        <f t="shared" si="5"/>
        <v>0</v>
      </c>
      <c r="G88" s="35">
        <f>G89</f>
        <v>0</v>
      </c>
      <c r="H88" s="46">
        <f t="shared" si="6"/>
        <v>0</v>
      </c>
      <c r="I88" s="35">
        <f aca="true" t="shared" si="8" ref="I88:K89">I89</f>
        <v>0</v>
      </c>
      <c r="J88" s="35">
        <f t="shared" si="8"/>
        <v>0</v>
      </c>
      <c r="K88" s="35">
        <f t="shared" si="8"/>
        <v>0</v>
      </c>
    </row>
    <row r="89" spans="1:11" ht="36" customHeight="1" hidden="1">
      <c r="A89" s="7" t="s">
        <v>152</v>
      </c>
      <c r="B89" s="43" t="s">
        <v>153</v>
      </c>
      <c r="C89" s="35">
        <f>C90</f>
        <v>0</v>
      </c>
      <c r="D89" s="46">
        <f t="shared" si="4"/>
        <v>0</v>
      </c>
      <c r="E89" s="35">
        <f>E90</f>
        <v>0</v>
      </c>
      <c r="F89" s="46">
        <f t="shared" si="5"/>
        <v>0</v>
      </c>
      <c r="G89" s="35">
        <f>G90</f>
        <v>0</v>
      </c>
      <c r="H89" s="46">
        <f t="shared" si="6"/>
        <v>0</v>
      </c>
      <c r="I89" s="35">
        <f t="shared" si="8"/>
        <v>0</v>
      </c>
      <c r="J89" s="35">
        <f t="shared" si="8"/>
        <v>0</v>
      </c>
      <c r="K89" s="35">
        <f t="shared" si="8"/>
        <v>0</v>
      </c>
    </row>
    <row r="90" spans="1:11" ht="38.25" customHeight="1" hidden="1">
      <c r="A90" s="7" t="s">
        <v>175</v>
      </c>
      <c r="B90" s="45" t="s">
        <v>80</v>
      </c>
      <c r="C90" s="34">
        <v>0</v>
      </c>
      <c r="D90" s="46">
        <f t="shared" si="4"/>
        <v>0</v>
      </c>
      <c r="E90" s="34">
        <v>0</v>
      </c>
      <c r="F90" s="46">
        <f t="shared" si="5"/>
        <v>0</v>
      </c>
      <c r="G90" s="34">
        <v>0</v>
      </c>
      <c r="H90" s="46">
        <f t="shared" si="6"/>
        <v>0</v>
      </c>
      <c r="I90" s="34">
        <v>0</v>
      </c>
      <c r="J90" s="34">
        <v>0</v>
      </c>
      <c r="K90" s="34">
        <v>0</v>
      </c>
    </row>
    <row r="91" spans="1:11" ht="36.75" customHeight="1">
      <c r="A91" s="8" t="s">
        <v>37</v>
      </c>
      <c r="B91" s="61" t="s">
        <v>36</v>
      </c>
      <c r="C91" s="35">
        <f>C92+C95</f>
        <v>200</v>
      </c>
      <c r="D91" s="46">
        <f t="shared" si="4"/>
        <v>0</v>
      </c>
      <c r="E91" s="35">
        <f>E92+E95</f>
        <v>200</v>
      </c>
      <c r="F91" s="46">
        <f t="shared" si="5"/>
        <v>9135.2</v>
      </c>
      <c r="G91" s="35">
        <f>G92+G95</f>
        <v>9335.2</v>
      </c>
      <c r="H91" s="46">
        <f t="shared" si="6"/>
        <v>17013.8</v>
      </c>
      <c r="I91" s="35">
        <f>I92+I95+I98</f>
        <v>26349</v>
      </c>
      <c r="J91" s="35">
        <f>J92+J95</f>
        <v>200</v>
      </c>
      <c r="K91" s="35">
        <f>K92+K95</f>
        <v>200</v>
      </c>
    </row>
    <row r="92" spans="1:11" ht="96.75" customHeight="1">
      <c r="A92" s="22" t="s">
        <v>38</v>
      </c>
      <c r="B92" s="64" t="s">
        <v>184</v>
      </c>
      <c r="C92" s="35">
        <f aca="true" t="shared" si="9" ref="C92:K93">C93</f>
        <v>0</v>
      </c>
      <c r="D92" s="46">
        <f t="shared" si="4"/>
        <v>0</v>
      </c>
      <c r="E92" s="35">
        <f t="shared" si="9"/>
        <v>0</v>
      </c>
      <c r="F92" s="46">
        <f t="shared" si="5"/>
        <v>0</v>
      </c>
      <c r="G92" s="35">
        <f t="shared" si="9"/>
        <v>0</v>
      </c>
      <c r="H92" s="46">
        <f t="shared" si="6"/>
        <v>0</v>
      </c>
      <c r="I92" s="35">
        <f t="shared" si="9"/>
        <v>0</v>
      </c>
      <c r="J92" s="35">
        <f t="shared" si="9"/>
        <v>0</v>
      </c>
      <c r="K92" s="35">
        <f t="shared" si="9"/>
        <v>0</v>
      </c>
    </row>
    <row r="93" spans="1:11" ht="101.25" customHeight="1">
      <c r="A93" s="7" t="s">
        <v>309</v>
      </c>
      <c r="B93" s="65" t="s">
        <v>310</v>
      </c>
      <c r="C93" s="35">
        <f t="shared" si="9"/>
        <v>0</v>
      </c>
      <c r="D93" s="46">
        <f t="shared" si="4"/>
        <v>0</v>
      </c>
      <c r="E93" s="35">
        <f t="shared" si="9"/>
        <v>0</v>
      </c>
      <c r="F93" s="46">
        <f t="shared" si="5"/>
        <v>0</v>
      </c>
      <c r="G93" s="35">
        <f t="shared" si="9"/>
        <v>0</v>
      </c>
      <c r="H93" s="46">
        <f t="shared" si="6"/>
        <v>0</v>
      </c>
      <c r="I93" s="35">
        <f t="shared" si="9"/>
        <v>0</v>
      </c>
      <c r="J93" s="35">
        <f t="shared" si="9"/>
        <v>0</v>
      </c>
      <c r="K93" s="35">
        <f t="shared" si="9"/>
        <v>0</v>
      </c>
    </row>
    <row r="94" spans="1:11" ht="99.75" customHeight="1">
      <c r="A94" s="7" t="s">
        <v>273</v>
      </c>
      <c r="B94" s="65" t="s">
        <v>310</v>
      </c>
      <c r="C94" s="34">
        <v>0</v>
      </c>
      <c r="D94" s="46">
        <f t="shared" si="4"/>
        <v>0</v>
      </c>
      <c r="E94" s="34">
        <v>0</v>
      </c>
      <c r="F94" s="46">
        <f t="shared" si="5"/>
        <v>0</v>
      </c>
      <c r="G94" s="34">
        <v>0</v>
      </c>
      <c r="H94" s="46">
        <f t="shared" si="6"/>
        <v>0</v>
      </c>
      <c r="I94" s="34">
        <v>0</v>
      </c>
      <c r="J94" s="34">
        <v>0</v>
      </c>
      <c r="K94" s="34">
        <v>0</v>
      </c>
    </row>
    <row r="95" spans="1:11" ht="41.25" customHeight="1">
      <c r="A95" s="7" t="s">
        <v>155</v>
      </c>
      <c r="B95" s="65" t="s">
        <v>154</v>
      </c>
      <c r="C95" s="35">
        <f aca="true" t="shared" si="10" ref="C95:K96">C96</f>
        <v>200</v>
      </c>
      <c r="D95" s="46">
        <f t="shared" si="4"/>
        <v>0</v>
      </c>
      <c r="E95" s="35">
        <f t="shared" si="10"/>
        <v>200</v>
      </c>
      <c r="F95" s="46">
        <f t="shared" si="5"/>
        <v>9135.2</v>
      </c>
      <c r="G95" s="35">
        <f t="shared" si="10"/>
        <v>9335.2</v>
      </c>
      <c r="H95" s="46">
        <f t="shared" si="6"/>
        <v>16880.8</v>
      </c>
      <c r="I95" s="35">
        <f t="shared" si="10"/>
        <v>26216</v>
      </c>
      <c r="J95" s="35">
        <f t="shared" si="10"/>
        <v>200</v>
      </c>
      <c r="K95" s="35">
        <f t="shared" si="10"/>
        <v>200</v>
      </c>
    </row>
    <row r="96" spans="1:11" ht="32.25" customHeight="1">
      <c r="A96" s="7" t="s">
        <v>157</v>
      </c>
      <c r="B96" s="65" t="s">
        <v>45</v>
      </c>
      <c r="C96" s="35">
        <f t="shared" si="10"/>
        <v>200</v>
      </c>
      <c r="D96" s="46">
        <f t="shared" si="4"/>
        <v>0</v>
      </c>
      <c r="E96" s="35">
        <f t="shared" si="10"/>
        <v>200</v>
      </c>
      <c r="F96" s="46">
        <f t="shared" si="5"/>
        <v>9135.2</v>
      </c>
      <c r="G96" s="10">
        <v>9335.2</v>
      </c>
      <c r="H96" s="46">
        <f t="shared" si="6"/>
        <v>16880.8</v>
      </c>
      <c r="I96" s="35">
        <f>I97</f>
        <v>26216</v>
      </c>
      <c r="J96" s="35">
        <f t="shared" si="10"/>
        <v>200</v>
      </c>
      <c r="K96" s="35">
        <f t="shared" si="10"/>
        <v>200</v>
      </c>
    </row>
    <row r="97" spans="1:11" ht="63" customHeight="1">
      <c r="A97" s="7" t="s">
        <v>185</v>
      </c>
      <c r="B97" s="43" t="s">
        <v>156</v>
      </c>
      <c r="C97" s="34">
        <v>200</v>
      </c>
      <c r="D97" s="46">
        <f t="shared" si="4"/>
        <v>0</v>
      </c>
      <c r="E97" s="34">
        <v>200</v>
      </c>
      <c r="F97" s="46">
        <f t="shared" si="5"/>
        <v>9135.2</v>
      </c>
      <c r="G97" s="12">
        <v>9335.2</v>
      </c>
      <c r="H97" s="46">
        <f t="shared" si="6"/>
        <v>16880.8</v>
      </c>
      <c r="I97" s="34">
        <v>26216</v>
      </c>
      <c r="J97" s="34">
        <v>200</v>
      </c>
      <c r="K97" s="34">
        <v>200</v>
      </c>
    </row>
    <row r="98" spans="1:11" ht="66.75" customHeight="1">
      <c r="A98" s="7" t="s">
        <v>344</v>
      </c>
      <c r="B98" s="85" t="s">
        <v>346</v>
      </c>
      <c r="C98" s="52"/>
      <c r="D98" s="46"/>
      <c r="E98" s="52"/>
      <c r="F98" s="46"/>
      <c r="G98" s="52"/>
      <c r="H98" s="46">
        <f t="shared" si="6"/>
        <v>133</v>
      </c>
      <c r="I98" s="52">
        <f>I99</f>
        <v>133</v>
      </c>
      <c r="J98" s="52"/>
      <c r="K98" s="52"/>
    </row>
    <row r="99" spans="1:11" ht="93.75" customHeight="1">
      <c r="A99" s="7" t="s">
        <v>343</v>
      </c>
      <c r="B99" s="85" t="s">
        <v>345</v>
      </c>
      <c r="C99" s="52"/>
      <c r="D99" s="46"/>
      <c r="E99" s="52"/>
      <c r="F99" s="46"/>
      <c r="G99" s="52"/>
      <c r="H99" s="46">
        <f t="shared" si="6"/>
        <v>133</v>
      </c>
      <c r="I99" s="52">
        <v>133</v>
      </c>
      <c r="J99" s="52"/>
      <c r="K99" s="52"/>
    </row>
    <row r="100" spans="1:11" s="6" customFormat="1" ht="23.25" customHeight="1">
      <c r="A100" s="8" t="s">
        <v>15</v>
      </c>
      <c r="B100" s="66" t="s">
        <v>34</v>
      </c>
      <c r="C100" s="51">
        <f>C101+C103+C105+C107+C109+C111+C113+C115+C117+C119+C121+C123+C125+C126+C127+C128+C129+C130+C131</f>
        <v>979</v>
      </c>
      <c r="D100" s="46">
        <f t="shared" si="4"/>
        <v>0</v>
      </c>
      <c r="E100" s="51">
        <f>E101+E103+E105+E107+E109+E111+E113+E115+E117+E119+E121+E123+E125+E126+E127+E128+E129+E130+E131</f>
        <v>979</v>
      </c>
      <c r="F100" s="46">
        <f t="shared" si="5"/>
        <v>0</v>
      </c>
      <c r="G100" s="51">
        <f>G101+G103+G105+G107+G109+G111+G113+G115+G117+G119+G121+G123+G125+G126+G127+G128+G129+G130+G131</f>
        <v>979</v>
      </c>
      <c r="H100" s="46">
        <f t="shared" si="6"/>
        <v>0</v>
      </c>
      <c r="I100" s="51">
        <f>I101+I103+I105+I107+I109+I111+I113+I115+I117+I119+I121+I123+I125+I126+I127+I128+I129+I130+I131</f>
        <v>979</v>
      </c>
      <c r="J100" s="51">
        <f>J101+J103+J105+J107+J109+J111+J113+J115+J117+J119+J121+J123+J125+J126+J127+J128+J129+J130+J131</f>
        <v>1028</v>
      </c>
      <c r="K100" s="51">
        <f>K101+K103+K105+K107+K109+K111+K113+K115+K117+K119+K121+K123+K125+K126+K127+K128+K129+K130+K131</f>
        <v>1079</v>
      </c>
    </row>
    <row r="101" spans="1:11" ht="68.25" customHeight="1">
      <c r="A101" s="7" t="s">
        <v>186</v>
      </c>
      <c r="B101" s="67" t="s">
        <v>187</v>
      </c>
      <c r="C101" s="51">
        <f>C102</f>
        <v>6</v>
      </c>
      <c r="D101" s="46">
        <f t="shared" si="4"/>
        <v>0</v>
      </c>
      <c r="E101" s="51">
        <f>E102</f>
        <v>6</v>
      </c>
      <c r="F101" s="46">
        <f t="shared" si="5"/>
        <v>0</v>
      </c>
      <c r="G101" s="51">
        <f>G102</f>
        <v>6</v>
      </c>
      <c r="H101" s="46">
        <f t="shared" si="6"/>
        <v>0</v>
      </c>
      <c r="I101" s="51">
        <f>I102</f>
        <v>6</v>
      </c>
      <c r="J101" s="51">
        <f>J102</f>
        <v>6</v>
      </c>
      <c r="K101" s="51">
        <f>K102</f>
        <v>6</v>
      </c>
    </row>
    <row r="102" spans="1:11" ht="77.25" customHeight="1">
      <c r="A102" s="68" t="s">
        <v>188</v>
      </c>
      <c r="B102" s="69" t="s">
        <v>189</v>
      </c>
      <c r="C102" s="52">
        <v>6</v>
      </c>
      <c r="D102" s="46">
        <f t="shared" si="4"/>
        <v>0</v>
      </c>
      <c r="E102" s="52">
        <v>6</v>
      </c>
      <c r="F102" s="46">
        <f t="shared" si="5"/>
        <v>0</v>
      </c>
      <c r="G102" s="52">
        <v>6</v>
      </c>
      <c r="H102" s="46">
        <f t="shared" si="6"/>
        <v>0</v>
      </c>
      <c r="I102" s="52">
        <v>6</v>
      </c>
      <c r="J102" s="52">
        <v>6</v>
      </c>
      <c r="K102" s="52">
        <v>6</v>
      </c>
    </row>
    <row r="103" spans="1:11" ht="81" customHeight="1">
      <c r="A103" s="68" t="s">
        <v>274</v>
      </c>
      <c r="B103" s="70" t="s">
        <v>275</v>
      </c>
      <c r="C103" s="35">
        <f>C104</f>
        <v>92</v>
      </c>
      <c r="D103" s="46">
        <f t="shared" si="4"/>
        <v>0</v>
      </c>
      <c r="E103" s="35">
        <f>E104</f>
        <v>92</v>
      </c>
      <c r="F103" s="46">
        <f t="shared" si="5"/>
        <v>0</v>
      </c>
      <c r="G103" s="35">
        <f>G104</f>
        <v>92</v>
      </c>
      <c r="H103" s="46">
        <f t="shared" si="6"/>
        <v>0</v>
      </c>
      <c r="I103" s="35">
        <f>I104</f>
        <v>92</v>
      </c>
      <c r="J103" s="51">
        <f>J104</f>
        <v>97</v>
      </c>
      <c r="K103" s="51">
        <f>K104</f>
        <v>101</v>
      </c>
    </row>
    <row r="104" spans="1:11" ht="110.25" customHeight="1">
      <c r="A104" s="68" t="s">
        <v>276</v>
      </c>
      <c r="B104" s="70" t="s">
        <v>277</v>
      </c>
      <c r="C104" s="34">
        <v>92</v>
      </c>
      <c r="D104" s="46">
        <f t="shared" si="4"/>
        <v>0</v>
      </c>
      <c r="E104" s="34">
        <v>92</v>
      </c>
      <c r="F104" s="46">
        <f t="shared" si="5"/>
        <v>0</v>
      </c>
      <c r="G104" s="34">
        <v>92</v>
      </c>
      <c r="H104" s="46">
        <f t="shared" si="6"/>
        <v>0</v>
      </c>
      <c r="I104" s="34">
        <v>92</v>
      </c>
      <c r="J104" s="52">
        <v>97</v>
      </c>
      <c r="K104" s="52">
        <v>101</v>
      </c>
    </row>
    <row r="105" spans="1:11" ht="67.5" customHeight="1">
      <c r="A105" s="68" t="s">
        <v>278</v>
      </c>
      <c r="B105" s="70" t="s">
        <v>279</v>
      </c>
      <c r="C105" s="35">
        <f>C106</f>
        <v>9</v>
      </c>
      <c r="D105" s="46">
        <f t="shared" si="4"/>
        <v>0</v>
      </c>
      <c r="E105" s="35">
        <f>E106</f>
        <v>9</v>
      </c>
      <c r="F105" s="46">
        <f t="shared" si="5"/>
        <v>0</v>
      </c>
      <c r="G105" s="35">
        <f>G106</f>
        <v>9</v>
      </c>
      <c r="H105" s="46">
        <f t="shared" si="6"/>
        <v>0</v>
      </c>
      <c r="I105" s="35">
        <f>I106</f>
        <v>9</v>
      </c>
      <c r="J105" s="51">
        <f>J106</f>
        <v>10</v>
      </c>
      <c r="K105" s="51">
        <f>K106</f>
        <v>11</v>
      </c>
    </row>
    <row r="106" spans="1:11" ht="93" customHeight="1">
      <c r="A106" s="68" t="s">
        <v>280</v>
      </c>
      <c r="B106" s="70" t="s">
        <v>281</v>
      </c>
      <c r="C106" s="34">
        <v>9</v>
      </c>
      <c r="D106" s="46">
        <f t="shared" si="4"/>
        <v>0</v>
      </c>
      <c r="E106" s="34">
        <v>9</v>
      </c>
      <c r="F106" s="46">
        <f t="shared" si="5"/>
        <v>0</v>
      </c>
      <c r="G106" s="34">
        <v>9</v>
      </c>
      <c r="H106" s="46">
        <f t="shared" si="6"/>
        <v>0</v>
      </c>
      <c r="I106" s="34">
        <v>9</v>
      </c>
      <c r="J106" s="52">
        <v>10</v>
      </c>
      <c r="K106" s="52">
        <v>11</v>
      </c>
    </row>
    <row r="107" spans="1:11" ht="66.75" customHeight="1">
      <c r="A107" s="68" t="s">
        <v>190</v>
      </c>
      <c r="B107" s="69" t="s">
        <v>191</v>
      </c>
      <c r="C107" s="51">
        <f>C108</f>
        <v>2</v>
      </c>
      <c r="D107" s="46">
        <f t="shared" si="4"/>
        <v>0</v>
      </c>
      <c r="E107" s="51">
        <f>E108</f>
        <v>2</v>
      </c>
      <c r="F107" s="46">
        <f t="shared" si="5"/>
        <v>0</v>
      </c>
      <c r="G107" s="51">
        <f>G108</f>
        <v>2</v>
      </c>
      <c r="H107" s="46">
        <f t="shared" si="6"/>
        <v>0</v>
      </c>
      <c r="I107" s="51">
        <f>I108</f>
        <v>2</v>
      </c>
      <c r="J107" s="51">
        <f>J108</f>
        <v>2</v>
      </c>
      <c r="K107" s="51">
        <f>K108</f>
        <v>2</v>
      </c>
    </row>
    <row r="108" spans="1:11" ht="99.75" customHeight="1">
      <c r="A108" s="68" t="s">
        <v>257</v>
      </c>
      <c r="B108" s="69" t="s">
        <v>192</v>
      </c>
      <c r="C108" s="34">
        <v>2</v>
      </c>
      <c r="D108" s="46">
        <f t="shared" si="4"/>
        <v>0</v>
      </c>
      <c r="E108" s="34">
        <v>2</v>
      </c>
      <c r="F108" s="46">
        <f t="shared" si="5"/>
        <v>0</v>
      </c>
      <c r="G108" s="34">
        <v>2</v>
      </c>
      <c r="H108" s="46">
        <f t="shared" si="6"/>
        <v>0</v>
      </c>
      <c r="I108" s="34">
        <v>2</v>
      </c>
      <c r="J108" s="34">
        <v>2</v>
      </c>
      <c r="K108" s="52">
        <v>2</v>
      </c>
    </row>
    <row r="109" spans="1:11" ht="63.75" customHeight="1">
      <c r="A109" s="68" t="s">
        <v>282</v>
      </c>
      <c r="B109" s="70" t="s">
        <v>283</v>
      </c>
      <c r="C109" s="35">
        <f>C110</f>
        <v>1</v>
      </c>
      <c r="D109" s="46">
        <f t="shared" si="4"/>
        <v>0</v>
      </c>
      <c r="E109" s="35">
        <f>E110</f>
        <v>1</v>
      </c>
      <c r="F109" s="46">
        <f t="shared" si="5"/>
        <v>0</v>
      </c>
      <c r="G109" s="35">
        <f>G110</f>
        <v>1</v>
      </c>
      <c r="H109" s="46">
        <f t="shared" si="6"/>
        <v>0</v>
      </c>
      <c r="I109" s="35">
        <f>I110</f>
        <v>1</v>
      </c>
      <c r="J109" s="35">
        <f>J110</f>
        <v>1</v>
      </c>
      <c r="K109" s="51">
        <f>K110</f>
        <v>1</v>
      </c>
    </row>
    <row r="110" spans="1:11" ht="99.75" customHeight="1">
      <c r="A110" s="68" t="s">
        <v>284</v>
      </c>
      <c r="B110" s="70" t="s">
        <v>285</v>
      </c>
      <c r="C110" s="34">
        <v>1</v>
      </c>
      <c r="D110" s="46">
        <f t="shared" si="4"/>
        <v>0</v>
      </c>
      <c r="E110" s="34">
        <v>1</v>
      </c>
      <c r="F110" s="46">
        <f t="shared" si="5"/>
        <v>0</v>
      </c>
      <c r="G110" s="34">
        <v>1</v>
      </c>
      <c r="H110" s="46">
        <f t="shared" si="6"/>
        <v>0</v>
      </c>
      <c r="I110" s="34">
        <v>1</v>
      </c>
      <c r="J110" s="34">
        <v>1</v>
      </c>
      <c r="K110" s="52">
        <v>1</v>
      </c>
    </row>
    <row r="111" spans="1:11" ht="67.5" customHeight="1">
      <c r="A111" s="68" t="s">
        <v>286</v>
      </c>
      <c r="B111" s="70" t="s">
        <v>311</v>
      </c>
      <c r="C111" s="35">
        <f>C112</f>
        <v>1</v>
      </c>
      <c r="D111" s="46">
        <f t="shared" si="4"/>
        <v>0</v>
      </c>
      <c r="E111" s="35">
        <f>E112</f>
        <v>1</v>
      </c>
      <c r="F111" s="46">
        <f t="shared" si="5"/>
        <v>0</v>
      </c>
      <c r="G111" s="35">
        <f>G112</f>
        <v>1</v>
      </c>
      <c r="H111" s="46">
        <f t="shared" si="6"/>
        <v>0</v>
      </c>
      <c r="I111" s="35">
        <f>I112</f>
        <v>1</v>
      </c>
      <c r="J111" s="35">
        <f>J112</f>
        <v>1</v>
      </c>
      <c r="K111" s="51">
        <f>K112</f>
        <v>1</v>
      </c>
    </row>
    <row r="112" spans="1:11" ht="81.75" customHeight="1">
      <c r="A112" s="68" t="s">
        <v>288</v>
      </c>
      <c r="B112" s="71" t="s">
        <v>312</v>
      </c>
      <c r="C112" s="34">
        <v>1</v>
      </c>
      <c r="D112" s="46">
        <f t="shared" si="4"/>
        <v>0</v>
      </c>
      <c r="E112" s="34">
        <v>1</v>
      </c>
      <c r="F112" s="46">
        <f t="shared" si="5"/>
        <v>0</v>
      </c>
      <c r="G112" s="34">
        <v>1</v>
      </c>
      <c r="H112" s="46">
        <f t="shared" si="6"/>
        <v>0</v>
      </c>
      <c r="I112" s="34">
        <v>1</v>
      </c>
      <c r="J112" s="34">
        <v>1</v>
      </c>
      <c r="K112" s="34">
        <v>1</v>
      </c>
    </row>
    <row r="113" spans="1:11" ht="69.75" customHeight="1">
      <c r="A113" s="68" t="s">
        <v>289</v>
      </c>
      <c r="B113" s="72" t="s">
        <v>287</v>
      </c>
      <c r="C113" s="35">
        <f>C114</f>
        <v>9</v>
      </c>
      <c r="D113" s="46">
        <f t="shared" si="4"/>
        <v>0</v>
      </c>
      <c r="E113" s="35">
        <f>E114</f>
        <v>9</v>
      </c>
      <c r="F113" s="46">
        <f t="shared" si="5"/>
        <v>0</v>
      </c>
      <c r="G113" s="35">
        <f>G114</f>
        <v>9</v>
      </c>
      <c r="H113" s="46">
        <f t="shared" si="6"/>
        <v>0</v>
      </c>
      <c r="I113" s="35">
        <f>I114</f>
        <v>9</v>
      </c>
      <c r="J113" s="35">
        <f>J114</f>
        <v>10</v>
      </c>
      <c r="K113" s="35">
        <f>K114</f>
        <v>11</v>
      </c>
    </row>
    <row r="114" spans="1:11" ht="82.5" customHeight="1">
      <c r="A114" s="68" t="s">
        <v>290</v>
      </c>
      <c r="B114" s="70" t="s">
        <v>291</v>
      </c>
      <c r="C114" s="34">
        <v>9</v>
      </c>
      <c r="D114" s="46">
        <f t="shared" si="4"/>
        <v>0</v>
      </c>
      <c r="E114" s="34">
        <v>9</v>
      </c>
      <c r="F114" s="46">
        <f t="shared" si="5"/>
        <v>0</v>
      </c>
      <c r="G114" s="34">
        <v>9</v>
      </c>
      <c r="H114" s="46">
        <f t="shared" si="6"/>
        <v>0</v>
      </c>
      <c r="I114" s="34">
        <v>9</v>
      </c>
      <c r="J114" s="34">
        <v>10</v>
      </c>
      <c r="K114" s="52">
        <v>11</v>
      </c>
    </row>
    <row r="115" spans="1:11" ht="66" customHeight="1">
      <c r="A115" s="68" t="s">
        <v>193</v>
      </c>
      <c r="B115" s="69" t="s">
        <v>194</v>
      </c>
      <c r="C115" s="51">
        <f>C116</f>
        <v>38</v>
      </c>
      <c r="D115" s="46">
        <f t="shared" si="4"/>
        <v>0</v>
      </c>
      <c r="E115" s="51">
        <f>E116</f>
        <v>38</v>
      </c>
      <c r="F115" s="46">
        <f t="shared" si="5"/>
        <v>0</v>
      </c>
      <c r="G115" s="51">
        <f>G116</f>
        <v>38</v>
      </c>
      <c r="H115" s="46">
        <f t="shared" si="6"/>
        <v>0</v>
      </c>
      <c r="I115" s="51">
        <f>I116</f>
        <v>38</v>
      </c>
      <c r="J115" s="51">
        <f>J116</f>
        <v>41</v>
      </c>
      <c r="K115" s="51">
        <f>K116</f>
        <v>44</v>
      </c>
    </row>
    <row r="116" spans="1:11" ht="95.25" customHeight="1">
      <c r="A116" s="68" t="s">
        <v>196</v>
      </c>
      <c r="B116" s="69" t="s">
        <v>195</v>
      </c>
      <c r="C116" s="52">
        <v>38</v>
      </c>
      <c r="D116" s="46">
        <f t="shared" si="4"/>
        <v>0</v>
      </c>
      <c r="E116" s="52">
        <v>38</v>
      </c>
      <c r="F116" s="46">
        <f t="shared" si="5"/>
        <v>0</v>
      </c>
      <c r="G116" s="52">
        <v>38</v>
      </c>
      <c r="H116" s="46">
        <f t="shared" si="6"/>
        <v>0</v>
      </c>
      <c r="I116" s="52">
        <v>38</v>
      </c>
      <c r="J116" s="52">
        <v>41</v>
      </c>
      <c r="K116" s="52">
        <v>44</v>
      </c>
    </row>
    <row r="117" spans="1:11" ht="68.25" customHeight="1">
      <c r="A117" s="68" t="s">
        <v>197</v>
      </c>
      <c r="B117" s="69" t="s">
        <v>198</v>
      </c>
      <c r="C117" s="51">
        <f>C118</f>
        <v>10</v>
      </c>
      <c r="D117" s="46">
        <f t="shared" si="4"/>
        <v>0</v>
      </c>
      <c r="E117" s="51">
        <f>E118</f>
        <v>10</v>
      </c>
      <c r="F117" s="46">
        <f t="shared" si="5"/>
        <v>0</v>
      </c>
      <c r="G117" s="51">
        <f>G118</f>
        <v>10</v>
      </c>
      <c r="H117" s="46">
        <f t="shared" si="6"/>
        <v>0</v>
      </c>
      <c r="I117" s="51">
        <f>I118</f>
        <v>10</v>
      </c>
      <c r="J117" s="51">
        <f>J118</f>
        <v>11</v>
      </c>
      <c r="K117" s="51">
        <f>K118</f>
        <v>12</v>
      </c>
    </row>
    <row r="118" spans="1:11" ht="130.5" customHeight="1">
      <c r="A118" s="68" t="s">
        <v>199</v>
      </c>
      <c r="B118" s="73" t="s">
        <v>200</v>
      </c>
      <c r="C118" s="34">
        <v>10</v>
      </c>
      <c r="D118" s="46">
        <f t="shared" si="4"/>
        <v>0</v>
      </c>
      <c r="E118" s="34">
        <v>10</v>
      </c>
      <c r="F118" s="46">
        <f t="shared" si="5"/>
        <v>0</v>
      </c>
      <c r="G118" s="34">
        <v>10</v>
      </c>
      <c r="H118" s="46">
        <f t="shared" si="6"/>
        <v>0</v>
      </c>
      <c r="I118" s="34">
        <v>10</v>
      </c>
      <c r="J118" s="34">
        <v>11</v>
      </c>
      <c r="K118" s="34">
        <v>12</v>
      </c>
    </row>
    <row r="119" spans="1:11" ht="68.25" customHeight="1">
      <c r="A119" s="68" t="s">
        <v>292</v>
      </c>
      <c r="B119" s="70" t="s">
        <v>293</v>
      </c>
      <c r="C119" s="35">
        <f>C120</f>
        <v>8</v>
      </c>
      <c r="D119" s="46">
        <f t="shared" si="4"/>
        <v>0</v>
      </c>
      <c r="E119" s="35">
        <f>E120</f>
        <v>8</v>
      </c>
      <c r="F119" s="46">
        <f t="shared" si="5"/>
        <v>0</v>
      </c>
      <c r="G119" s="35">
        <f>G120</f>
        <v>8</v>
      </c>
      <c r="H119" s="46">
        <f t="shared" si="6"/>
        <v>0</v>
      </c>
      <c r="I119" s="35">
        <f>I120</f>
        <v>8</v>
      </c>
      <c r="J119" s="35">
        <f>J120</f>
        <v>8</v>
      </c>
      <c r="K119" s="35">
        <f>K120</f>
        <v>8</v>
      </c>
    </row>
    <row r="120" spans="1:11" ht="102" customHeight="1">
      <c r="A120" s="68" t="s">
        <v>294</v>
      </c>
      <c r="B120" s="70" t="s">
        <v>295</v>
      </c>
      <c r="C120" s="34">
        <v>8</v>
      </c>
      <c r="D120" s="46">
        <f t="shared" si="4"/>
        <v>0</v>
      </c>
      <c r="E120" s="34">
        <v>8</v>
      </c>
      <c r="F120" s="46">
        <f t="shared" si="5"/>
        <v>0</v>
      </c>
      <c r="G120" s="34">
        <v>8</v>
      </c>
      <c r="H120" s="46">
        <f t="shared" si="6"/>
        <v>0</v>
      </c>
      <c r="I120" s="34">
        <v>8</v>
      </c>
      <c r="J120" s="34">
        <v>8</v>
      </c>
      <c r="K120" s="34">
        <v>8</v>
      </c>
    </row>
    <row r="121" spans="1:11" ht="74.25" customHeight="1">
      <c r="A121" s="68" t="s">
        <v>201</v>
      </c>
      <c r="B121" s="74" t="s">
        <v>202</v>
      </c>
      <c r="C121" s="35">
        <f>C122</f>
        <v>11</v>
      </c>
      <c r="D121" s="46">
        <f t="shared" si="4"/>
        <v>0</v>
      </c>
      <c r="E121" s="35">
        <f>E122</f>
        <v>11</v>
      </c>
      <c r="F121" s="46">
        <f t="shared" si="5"/>
        <v>0</v>
      </c>
      <c r="G121" s="35">
        <f>G122</f>
        <v>11</v>
      </c>
      <c r="H121" s="46">
        <f t="shared" si="6"/>
        <v>0</v>
      </c>
      <c r="I121" s="35">
        <f>I122</f>
        <v>11</v>
      </c>
      <c r="J121" s="35">
        <f>J122</f>
        <v>11</v>
      </c>
      <c r="K121" s="35">
        <f>K122</f>
        <v>11</v>
      </c>
    </row>
    <row r="122" spans="1:11" ht="78.75" customHeight="1">
      <c r="A122" s="68" t="s">
        <v>203</v>
      </c>
      <c r="B122" s="74" t="s">
        <v>205</v>
      </c>
      <c r="C122" s="52">
        <v>11</v>
      </c>
      <c r="D122" s="46">
        <f t="shared" si="4"/>
        <v>0</v>
      </c>
      <c r="E122" s="52">
        <v>11</v>
      </c>
      <c r="F122" s="46">
        <f t="shared" si="5"/>
        <v>0</v>
      </c>
      <c r="G122" s="52">
        <v>11</v>
      </c>
      <c r="H122" s="46">
        <f t="shared" si="6"/>
        <v>0</v>
      </c>
      <c r="I122" s="52">
        <v>11</v>
      </c>
      <c r="J122" s="52">
        <v>11</v>
      </c>
      <c r="K122" s="52">
        <v>11</v>
      </c>
    </row>
    <row r="123" spans="1:11" ht="81" customHeight="1">
      <c r="A123" s="68" t="s">
        <v>204</v>
      </c>
      <c r="B123" s="74" t="s">
        <v>206</v>
      </c>
      <c r="C123" s="51">
        <f>C124</f>
        <v>160</v>
      </c>
      <c r="D123" s="46">
        <f t="shared" si="4"/>
        <v>0</v>
      </c>
      <c r="E123" s="51">
        <f>E124</f>
        <v>160</v>
      </c>
      <c r="F123" s="46">
        <f t="shared" si="5"/>
        <v>0</v>
      </c>
      <c r="G123" s="51">
        <f>G124</f>
        <v>160</v>
      </c>
      <c r="H123" s="46">
        <f t="shared" si="6"/>
        <v>0</v>
      </c>
      <c r="I123" s="51">
        <f>I124</f>
        <v>160</v>
      </c>
      <c r="J123" s="51">
        <f>J124</f>
        <v>166</v>
      </c>
      <c r="K123" s="51">
        <f>K124</f>
        <v>172</v>
      </c>
    </row>
    <row r="124" spans="1:11" ht="92.25" customHeight="1">
      <c r="A124" s="68" t="s">
        <v>208</v>
      </c>
      <c r="B124" s="74" t="s">
        <v>207</v>
      </c>
      <c r="C124" s="52">
        <v>160</v>
      </c>
      <c r="D124" s="46">
        <f t="shared" si="4"/>
        <v>0</v>
      </c>
      <c r="E124" s="52">
        <v>160</v>
      </c>
      <c r="F124" s="46">
        <f t="shared" si="5"/>
        <v>0</v>
      </c>
      <c r="G124" s="52">
        <v>160</v>
      </c>
      <c r="H124" s="46">
        <f t="shared" si="6"/>
        <v>0</v>
      </c>
      <c r="I124" s="52">
        <v>160</v>
      </c>
      <c r="J124" s="52">
        <v>166</v>
      </c>
      <c r="K124" s="52">
        <v>172</v>
      </c>
    </row>
    <row r="125" spans="1:11" ht="80.25" customHeight="1">
      <c r="A125" s="68" t="s">
        <v>296</v>
      </c>
      <c r="B125" s="71" t="s">
        <v>272</v>
      </c>
      <c r="C125" s="34">
        <v>575</v>
      </c>
      <c r="D125" s="46">
        <f t="shared" si="4"/>
        <v>0</v>
      </c>
      <c r="E125" s="34">
        <v>575</v>
      </c>
      <c r="F125" s="46">
        <f t="shared" si="5"/>
        <v>0</v>
      </c>
      <c r="G125" s="34">
        <v>575</v>
      </c>
      <c r="H125" s="46">
        <f t="shared" si="6"/>
        <v>0</v>
      </c>
      <c r="I125" s="34">
        <v>575</v>
      </c>
      <c r="J125" s="52">
        <v>605</v>
      </c>
      <c r="K125" s="52">
        <v>638</v>
      </c>
    </row>
    <row r="126" spans="1:11" ht="91.5" customHeight="1">
      <c r="A126" s="68" t="s">
        <v>209</v>
      </c>
      <c r="B126" s="74" t="s">
        <v>210</v>
      </c>
      <c r="C126" s="34">
        <v>1</v>
      </c>
      <c r="D126" s="46">
        <f t="shared" si="4"/>
        <v>0</v>
      </c>
      <c r="E126" s="34">
        <v>1</v>
      </c>
      <c r="F126" s="46">
        <f t="shared" si="5"/>
        <v>0</v>
      </c>
      <c r="G126" s="34">
        <v>1</v>
      </c>
      <c r="H126" s="46">
        <f t="shared" si="6"/>
        <v>0</v>
      </c>
      <c r="I126" s="34">
        <v>1</v>
      </c>
      <c r="J126" s="52">
        <v>1</v>
      </c>
      <c r="K126" s="52">
        <v>1</v>
      </c>
    </row>
    <row r="127" spans="1:11" ht="62.25" customHeight="1">
      <c r="A127" s="68" t="s">
        <v>297</v>
      </c>
      <c r="B127" s="71" t="s">
        <v>271</v>
      </c>
      <c r="C127" s="34">
        <v>0</v>
      </c>
      <c r="D127" s="46">
        <f t="shared" si="4"/>
        <v>0</v>
      </c>
      <c r="E127" s="34">
        <v>0</v>
      </c>
      <c r="F127" s="46">
        <f t="shared" si="5"/>
        <v>0</v>
      </c>
      <c r="G127" s="34">
        <v>0</v>
      </c>
      <c r="H127" s="46">
        <f t="shared" si="6"/>
        <v>0</v>
      </c>
      <c r="I127" s="34">
        <v>0</v>
      </c>
      <c r="J127" s="52">
        <v>0</v>
      </c>
      <c r="K127" s="52">
        <v>0</v>
      </c>
    </row>
    <row r="128" spans="1:11" s="77" customFormat="1" ht="45.75" customHeight="1">
      <c r="A128" s="68" t="s">
        <v>324</v>
      </c>
      <c r="B128" s="58" t="s">
        <v>325</v>
      </c>
      <c r="C128" s="75">
        <v>5</v>
      </c>
      <c r="D128" s="46">
        <f t="shared" si="4"/>
        <v>0</v>
      </c>
      <c r="E128" s="75">
        <v>5</v>
      </c>
      <c r="F128" s="46">
        <f t="shared" si="5"/>
        <v>0</v>
      </c>
      <c r="G128" s="75">
        <v>5</v>
      </c>
      <c r="H128" s="46">
        <f t="shared" si="6"/>
        <v>0</v>
      </c>
      <c r="I128" s="75">
        <v>5</v>
      </c>
      <c r="J128" s="76">
        <v>5</v>
      </c>
      <c r="K128" s="76">
        <v>5</v>
      </c>
    </row>
    <row r="129" spans="1:11" ht="62.25" customHeight="1">
      <c r="A129" s="68" t="s">
        <v>298</v>
      </c>
      <c r="B129" s="71" t="s">
        <v>299</v>
      </c>
      <c r="C129" s="34">
        <v>38</v>
      </c>
      <c r="D129" s="46">
        <f t="shared" si="4"/>
        <v>0</v>
      </c>
      <c r="E129" s="34">
        <v>38</v>
      </c>
      <c r="F129" s="46">
        <f t="shared" si="5"/>
        <v>0</v>
      </c>
      <c r="G129" s="34">
        <v>38</v>
      </c>
      <c r="H129" s="46">
        <f t="shared" si="6"/>
        <v>0</v>
      </c>
      <c r="I129" s="34">
        <v>38</v>
      </c>
      <c r="J129" s="52">
        <v>40</v>
      </c>
      <c r="K129" s="52">
        <v>42</v>
      </c>
    </row>
    <row r="130" spans="1:11" ht="77.25" customHeight="1">
      <c r="A130" s="68" t="s">
        <v>300</v>
      </c>
      <c r="B130" s="71" t="s">
        <v>301</v>
      </c>
      <c r="C130" s="34">
        <v>3</v>
      </c>
      <c r="D130" s="46">
        <f t="shared" si="4"/>
        <v>0</v>
      </c>
      <c r="E130" s="34">
        <v>3</v>
      </c>
      <c r="F130" s="46">
        <f t="shared" si="5"/>
        <v>0</v>
      </c>
      <c r="G130" s="34">
        <v>3</v>
      </c>
      <c r="H130" s="46">
        <f t="shared" si="6"/>
        <v>0</v>
      </c>
      <c r="I130" s="34">
        <v>3</v>
      </c>
      <c r="J130" s="52">
        <v>3</v>
      </c>
      <c r="K130" s="52">
        <v>3</v>
      </c>
    </row>
    <row r="131" spans="1:11" ht="112.5" customHeight="1">
      <c r="A131" s="68" t="s">
        <v>302</v>
      </c>
      <c r="B131" s="71" t="s">
        <v>313</v>
      </c>
      <c r="C131" s="34">
        <v>10</v>
      </c>
      <c r="D131" s="46">
        <f t="shared" si="4"/>
        <v>0</v>
      </c>
      <c r="E131" s="34">
        <v>10</v>
      </c>
      <c r="F131" s="46">
        <f t="shared" si="5"/>
        <v>0</v>
      </c>
      <c r="G131" s="34">
        <v>10</v>
      </c>
      <c r="H131" s="46">
        <f t="shared" si="6"/>
        <v>0</v>
      </c>
      <c r="I131" s="34">
        <v>10</v>
      </c>
      <c r="J131" s="52">
        <v>10</v>
      </c>
      <c r="K131" s="52">
        <v>10</v>
      </c>
    </row>
    <row r="132" spans="1:11" s="6" customFormat="1" ht="23.25" customHeight="1">
      <c r="A132" s="8" t="s">
        <v>21</v>
      </c>
      <c r="B132" s="78" t="s">
        <v>35</v>
      </c>
      <c r="C132" s="35">
        <f>SUM(C133)</f>
        <v>0</v>
      </c>
      <c r="D132" s="46">
        <f t="shared" si="4"/>
        <v>0</v>
      </c>
      <c r="E132" s="35">
        <f>SUM(E133)</f>
        <v>0</v>
      </c>
      <c r="F132" s="46">
        <f t="shared" si="5"/>
        <v>0</v>
      </c>
      <c r="G132" s="35">
        <f>SUM(G133)</f>
        <v>0</v>
      </c>
      <c r="H132" s="46">
        <f t="shared" si="6"/>
        <v>0</v>
      </c>
      <c r="I132" s="35">
        <f>SUM(I133)</f>
        <v>0</v>
      </c>
      <c r="J132" s="35">
        <f>SUM(J133)</f>
        <v>0</v>
      </c>
      <c r="K132" s="35">
        <f>SUM(K133)</f>
        <v>0</v>
      </c>
    </row>
    <row r="133" spans="1:11" ht="35.25" customHeight="1">
      <c r="A133" s="7" t="s">
        <v>176</v>
      </c>
      <c r="B133" s="79" t="s">
        <v>18</v>
      </c>
      <c r="C133" s="34">
        <v>0</v>
      </c>
      <c r="D133" s="46">
        <f t="shared" si="4"/>
        <v>0</v>
      </c>
      <c r="E133" s="34">
        <v>0</v>
      </c>
      <c r="F133" s="46">
        <f t="shared" si="5"/>
        <v>0</v>
      </c>
      <c r="G133" s="34">
        <v>0</v>
      </c>
      <c r="H133" s="46">
        <f t="shared" si="6"/>
        <v>0</v>
      </c>
      <c r="I133" s="34">
        <v>0</v>
      </c>
      <c r="J133" s="34">
        <v>0</v>
      </c>
      <c r="K133" s="34">
        <v>0</v>
      </c>
    </row>
    <row r="134" spans="1:11" s="3" customFormat="1" ht="26.25" customHeight="1">
      <c r="A134" s="8" t="s">
        <v>130</v>
      </c>
      <c r="B134" s="9" t="s">
        <v>129</v>
      </c>
      <c r="C134" s="10">
        <f>SUM(C135)</f>
        <v>371458.3</v>
      </c>
      <c r="D134" s="46">
        <f t="shared" si="4"/>
        <v>78872.80000000005</v>
      </c>
      <c r="E134" s="10">
        <f>SUM(E135)</f>
        <v>450331.10000000003</v>
      </c>
      <c r="F134" s="46">
        <f t="shared" si="5"/>
        <v>950</v>
      </c>
      <c r="G134" s="10">
        <f>SUM(G135+G178)</f>
        <v>451281.10000000003</v>
      </c>
      <c r="H134" s="46">
        <f t="shared" si="6"/>
        <v>53984.59999999986</v>
      </c>
      <c r="I134" s="10">
        <f>SUM(I135+I178)</f>
        <v>505265.6999999999</v>
      </c>
      <c r="J134" s="10">
        <f>SUM(J135)</f>
        <v>323108.99999999994</v>
      </c>
      <c r="K134" s="10">
        <f>SUM(K135)</f>
        <v>290319.89999999997</v>
      </c>
    </row>
    <row r="135" spans="1:11" s="3" customFormat="1" ht="27" customHeight="1">
      <c r="A135" s="8" t="s">
        <v>117</v>
      </c>
      <c r="B135" s="9" t="s">
        <v>211</v>
      </c>
      <c r="C135" s="10">
        <f>SUM(C136,C141,C158,C167)</f>
        <v>371458.3</v>
      </c>
      <c r="D135" s="46">
        <f t="shared" si="4"/>
        <v>78872.80000000005</v>
      </c>
      <c r="E135" s="10">
        <f>SUM(E136,E141,E158,E167)</f>
        <v>450331.10000000003</v>
      </c>
      <c r="F135" s="46">
        <f t="shared" si="5"/>
        <v>900</v>
      </c>
      <c r="G135" s="10">
        <f>SUM(G136,G141,G158,G167)</f>
        <v>451231.10000000003</v>
      </c>
      <c r="H135" s="46">
        <f t="shared" si="6"/>
        <v>52076.09999999986</v>
      </c>
      <c r="I135" s="10">
        <f>SUM(I136,I141,I158,I167)</f>
        <v>503307.1999999999</v>
      </c>
      <c r="J135" s="10">
        <f>SUM(J136,J141,J158,J167)</f>
        <v>323108.99999999994</v>
      </c>
      <c r="K135" s="10">
        <f>SUM(K136,K141,K158,K167)</f>
        <v>290319.89999999997</v>
      </c>
    </row>
    <row r="136" spans="1:11" s="3" customFormat="1" ht="36" customHeight="1">
      <c r="A136" s="8" t="s">
        <v>212</v>
      </c>
      <c r="B136" s="16" t="s">
        <v>213</v>
      </c>
      <c r="C136" s="10">
        <f>SUM(C137+C139)</f>
        <v>84630</v>
      </c>
      <c r="D136" s="46">
        <f t="shared" si="4"/>
        <v>3227.899999999994</v>
      </c>
      <c r="E136" s="10">
        <f>SUM(E137+E139)</f>
        <v>87857.9</v>
      </c>
      <c r="F136" s="46">
        <f t="shared" si="5"/>
        <v>0</v>
      </c>
      <c r="G136" s="10">
        <f>SUM(G137+G139)</f>
        <v>87857.9</v>
      </c>
      <c r="H136" s="46">
        <f t="shared" si="6"/>
        <v>0</v>
      </c>
      <c r="I136" s="10">
        <f>SUM(I137+I139)</f>
        <v>87857.9</v>
      </c>
      <c r="J136" s="10">
        <f>SUM(J137+J139)</f>
        <v>61246</v>
      </c>
      <c r="K136" s="10">
        <f>SUM(K137+K139)</f>
        <v>61996</v>
      </c>
    </row>
    <row r="137" spans="1:11" s="3" customFormat="1" ht="30" customHeight="1">
      <c r="A137" s="7" t="s">
        <v>214</v>
      </c>
      <c r="B137" s="11" t="s">
        <v>215</v>
      </c>
      <c r="C137" s="12">
        <f>SUM(C138)</f>
        <v>69384</v>
      </c>
      <c r="D137" s="46">
        <f t="shared" si="4"/>
        <v>0</v>
      </c>
      <c r="E137" s="12">
        <f>SUM(E138)</f>
        <v>69384</v>
      </c>
      <c r="F137" s="46">
        <f t="shared" si="5"/>
        <v>0</v>
      </c>
      <c r="G137" s="12">
        <f>SUM(G138)</f>
        <v>69384</v>
      </c>
      <c r="H137" s="46">
        <f t="shared" si="6"/>
        <v>0</v>
      </c>
      <c r="I137" s="12">
        <f>SUM(I138)</f>
        <v>69384</v>
      </c>
      <c r="J137" s="12">
        <f>SUM(J138)</f>
        <v>61246</v>
      </c>
      <c r="K137" s="12">
        <f>SUM(K138)</f>
        <v>61996</v>
      </c>
    </row>
    <row r="138" spans="1:11" s="3" customFormat="1" ht="56.25" customHeight="1">
      <c r="A138" s="7" t="s">
        <v>216</v>
      </c>
      <c r="B138" s="11" t="s">
        <v>217</v>
      </c>
      <c r="C138" s="17">
        <v>69384</v>
      </c>
      <c r="D138" s="46">
        <f t="shared" si="4"/>
        <v>0</v>
      </c>
      <c r="E138" s="17">
        <v>69384</v>
      </c>
      <c r="F138" s="46">
        <f t="shared" si="5"/>
        <v>0</v>
      </c>
      <c r="G138" s="17">
        <v>69384</v>
      </c>
      <c r="H138" s="46">
        <f t="shared" si="6"/>
        <v>0</v>
      </c>
      <c r="I138" s="17">
        <v>69384</v>
      </c>
      <c r="J138" s="17">
        <v>61246</v>
      </c>
      <c r="K138" s="17">
        <v>61996</v>
      </c>
    </row>
    <row r="139" spans="1:11" s="3" customFormat="1" ht="33" customHeight="1">
      <c r="A139" s="7" t="s">
        <v>218</v>
      </c>
      <c r="B139" s="11" t="s">
        <v>219</v>
      </c>
      <c r="C139" s="18">
        <f>SUM(C140)</f>
        <v>15246</v>
      </c>
      <c r="D139" s="46">
        <f t="shared" si="4"/>
        <v>3227.9000000000015</v>
      </c>
      <c r="E139" s="18">
        <f>SUM(E140)</f>
        <v>18473.9</v>
      </c>
      <c r="F139" s="46">
        <f t="shared" si="5"/>
        <v>0</v>
      </c>
      <c r="G139" s="18">
        <f>SUM(G140)</f>
        <v>18473.9</v>
      </c>
      <c r="H139" s="46">
        <f t="shared" si="6"/>
        <v>0</v>
      </c>
      <c r="I139" s="18">
        <f>SUM(I140)</f>
        <v>18473.9</v>
      </c>
      <c r="J139" s="18">
        <f>SUM(J140)</f>
        <v>0</v>
      </c>
      <c r="K139" s="18">
        <f>SUM(K140)</f>
        <v>0</v>
      </c>
    </row>
    <row r="140" spans="1:11" s="3" customFormat="1" ht="38.25" customHeight="1">
      <c r="A140" s="7" t="s">
        <v>220</v>
      </c>
      <c r="B140" s="19" t="s">
        <v>133</v>
      </c>
      <c r="C140" s="18">
        <v>15246</v>
      </c>
      <c r="D140" s="46">
        <f t="shared" si="4"/>
        <v>3227.9000000000015</v>
      </c>
      <c r="E140" s="18">
        <v>18473.9</v>
      </c>
      <c r="F140" s="46">
        <f t="shared" si="5"/>
        <v>0</v>
      </c>
      <c r="G140" s="18">
        <v>18473.9</v>
      </c>
      <c r="H140" s="46">
        <f t="shared" si="6"/>
        <v>0</v>
      </c>
      <c r="I140" s="18">
        <v>18473.9</v>
      </c>
      <c r="J140" s="18"/>
      <c r="K140" s="18"/>
    </row>
    <row r="141" spans="1:11" ht="41.25" customHeight="1">
      <c r="A141" s="8" t="s">
        <v>221</v>
      </c>
      <c r="B141" s="20" t="s">
        <v>222</v>
      </c>
      <c r="C141" s="10">
        <f>SUM(C142+C144+C146+C148+C150+C152+C154+C156)</f>
        <v>114718.5</v>
      </c>
      <c r="D141" s="46">
        <f t="shared" si="4"/>
        <v>65301.5</v>
      </c>
      <c r="E141" s="10">
        <f>SUM(E142+E144+E146+E148+E150+E152+E154+E156)</f>
        <v>180020</v>
      </c>
      <c r="F141" s="46">
        <f t="shared" si="5"/>
        <v>0</v>
      </c>
      <c r="G141" s="10">
        <f>SUM(G142+G144+G146+G148+G150+G152+G154+G156)</f>
        <v>180020</v>
      </c>
      <c r="H141" s="46">
        <f t="shared" si="6"/>
        <v>44659.899999999965</v>
      </c>
      <c r="I141" s="10">
        <f>SUM(I142+I144+I146+I148+I150+I152+I154+I156)</f>
        <v>224679.89999999997</v>
      </c>
      <c r="J141" s="10">
        <f>SUM(J142+J144+J146+J148+J150+J152+J154+J156)</f>
        <v>94516.79999999999</v>
      </c>
      <c r="K141" s="10">
        <f>SUM(K142+K144+K146+K148+K150+K152+K154+K156)</f>
        <v>49696.6</v>
      </c>
    </row>
    <row r="142" spans="1:11" ht="41.25" customHeight="1">
      <c r="A142" s="39" t="s">
        <v>304</v>
      </c>
      <c r="B142" s="54" t="s">
        <v>306</v>
      </c>
      <c r="C142" s="12">
        <f>SUM(C143)</f>
        <v>8674.2</v>
      </c>
      <c r="D142" s="46">
        <f t="shared" si="4"/>
        <v>3343.7999999999993</v>
      </c>
      <c r="E142" s="12">
        <f>SUM(E143)</f>
        <v>12018</v>
      </c>
      <c r="F142" s="46">
        <f t="shared" si="5"/>
        <v>0</v>
      </c>
      <c r="G142" s="12">
        <f>SUM(G143)</f>
        <v>12018</v>
      </c>
      <c r="H142" s="46">
        <f t="shared" si="6"/>
        <v>-2593.1000000000004</v>
      </c>
      <c r="I142" s="12">
        <f>SUM(I143)</f>
        <v>9424.9</v>
      </c>
      <c r="J142" s="12">
        <f>SUM(J143)</f>
        <v>0</v>
      </c>
      <c r="K142" s="12">
        <f>SUM(K143)</f>
        <v>0</v>
      </c>
    </row>
    <row r="143" spans="1:11" ht="53.25" customHeight="1">
      <c r="A143" s="39" t="s">
        <v>305</v>
      </c>
      <c r="B143" s="54" t="s">
        <v>307</v>
      </c>
      <c r="C143" s="12">
        <v>8674.2</v>
      </c>
      <c r="D143" s="46">
        <f t="shared" si="4"/>
        <v>3343.7999999999993</v>
      </c>
      <c r="E143" s="12">
        <v>12018</v>
      </c>
      <c r="F143" s="46">
        <f t="shared" si="5"/>
        <v>0</v>
      </c>
      <c r="G143" s="12">
        <v>12018</v>
      </c>
      <c r="H143" s="46">
        <f t="shared" si="6"/>
        <v>-2593.1000000000004</v>
      </c>
      <c r="I143" s="12">
        <v>9424.9</v>
      </c>
      <c r="J143" s="12"/>
      <c r="K143" s="12"/>
    </row>
    <row r="144" spans="1:11" ht="97.5" customHeight="1">
      <c r="A144" s="39" t="s">
        <v>223</v>
      </c>
      <c r="B144" s="54" t="s">
        <v>224</v>
      </c>
      <c r="C144" s="12">
        <f>SUM(C145)</f>
        <v>31671.2</v>
      </c>
      <c r="D144" s="46">
        <f aca="true" t="shared" si="11" ref="D144:D177">SUM(E144-C144)</f>
        <v>24328.8</v>
      </c>
      <c r="E144" s="12">
        <f>SUM(E145)</f>
        <v>56000</v>
      </c>
      <c r="F144" s="46">
        <f aca="true" t="shared" si="12" ref="F144:F180">SUM(G144-E144)</f>
        <v>0</v>
      </c>
      <c r="G144" s="12">
        <f>SUM(G145)</f>
        <v>56000</v>
      </c>
      <c r="H144" s="46">
        <f aca="true" t="shared" si="13" ref="H144:H180">SUM(I144-G144)</f>
        <v>12424.199999999997</v>
      </c>
      <c r="I144" s="12">
        <f>SUM(I145)</f>
        <v>68424.2</v>
      </c>
      <c r="J144" s="12">
        <f>SUM(J145)</f>
        <v>32805.6</v>
      </c>
      <c r="K144" s="12">
        <f>SUM(K145)</f>
        <v>32805.6</v>
      </c>
    </row>
    <row r="145" spans="1:11" ht="96" customHeight="1">
      <c r="A145" s="39" t="s">
        <v>225</v>
      </c>
      <c r="B145" s="54" t="s">
        <v>308</v>
      </c>
      <c r="C145" s="12">
        <v>31671.2</v>
      </c>
      <c r="D145" s="46">
        <f t="shared" si="11"/>
        <v>24328.8</v>
      </c>
      <c r="E145" s="12">
        <v>56000</v>
      </c>
      <c r="F145" s="46">
        <f t="shared" si="12"/>
        <v>0</v>
      </c>
      <c r="G145" s="12">
        <v>56000</v>
      </c>
      <c r="H145" s="46">
        <f t="shared" si="13"/>
        <v>12424.199999999997</v>
      </c>
      <c r="I145" s="12">
        <v>68424.2</v>
      </c>
      <c r="J145" s="12">
        <v>32805.6</v>
      </c>
      <c r="K145" s="12">
        <v>32805.6</v>
      </c>
    </row>
    <row r="146" spans="1:11" ht="62.25" customHeight="1">
      <c r="A146" s="7" t="s">
        <v>259</v>
      </c>
      <c r="B146" s="28" t="s">
        <v>262</v>
      </c>
      <c r="C146" s="23">
        <f>SUM(C147)</f>
        <v>3924.4</v>
      </c>
      <c r="D146" s="46">
        <f t="shared" si="11"/>
        <v>0</v>
      </c>
      <c r="E146" s="23">
        <f>SUM(E147)</f>
        <v>3924.4</v>
      </c>
      <c r="F146" s="46">
        <f t="shared" si="12"/>
        <v>0</v>
      </c>
      <c r="G146" s="23">
        <f>SUM(G147)</f>
        <v>3924.4</v>
      </c>
      <c r="H146" s="46">
        <f t="shared" si="13"/>
        <v>0</v>
      </c>
      <c r="I146" s="23">
        <f>SUM(I147)</f>
        <v>3924.4</v>
      </c>
      <c r="J146" s="23">
        <f>SUM(J147)</f>
        <v>3924.4</v>
      </c>
      <c r="K146" s="23">
        <f>SUM(K147)</f>
        <v>3872.5</v>
      </c>
    </row>
    <row r="147" spans="1:11" ht="75.75" customHeight="1">
      <c r="A147" s="21" t="s">
        <v>260</v>
      </c>
      <c r="B147" s="19" t="s">
        <v>261</v>
      </c>
      <c r="C147" s="23">
        <v>3924.4</v>
      </c>
      <c r="D147" s="46">
        <f t="shared" si="11"/>
        <v>0</v>
      </c>
      <c r="E147" s="23">
        <v>3924.4</v>
      </c>
      <c r="F147" s="46">
        <f t="shared" si="12"/>
        <v>0</v>
      </c>
      <c r="G147" s="23">
        <v>3924.4</v>
      </c>
      <c r="H147" s="46">
        <f t="shared" si="13"/>
        <v>0</v>
      </c>
      <c r="I147" s="23">
        <v>3924.4</v>
      </c>
      <c r="J147" s="23">
        <v>3924.4</v>
      </c>
      <c r="K147" s="23">
        <v>3872.5</v>
      </c>
    </row>
    <row r="148" spans="1:11" ht="75.75" customHeight="1">
      <c r="A148" s="7" t="s">
        <v>263</v>
      </c>
      <c r="B148" s="19" t="s">
        <v>264</v>
      </c>
      <c r="C148" s="23">
        <f>SUM(C149)</f>
        <v>0</v>
      </c>
      <c r="D148" s="46">
        <f t="shared" si="11"/>
        <v>1700</v>
      </c>
      <c r="E148" s="23">
        <f>SUM(E149)</f>
        <v>1700</v>
      </c>
      <c r="F148" s="46">
        <f t="shared" si="12"/>
        <v>0</v>
      </c>
      <c r="G148" s="23">
        <f>SUM(G149)</f>
        <v>1700</v>
      </c>
      <c r="H148" s="46">
        <f t="shared" si="13"/>
        <v>0</v>
      </c>
      <c r="I148" s="23">
        <f>SUM(I149)</f>
        <v>1700</v>
      </c>
      <c r="J148" s="23">
        <f>SUM(J149)</f>
        <v>5000</v>
      </c>
      <c r="K148" s="23">
        <f>SUM(K149)</f>
        <v>0</v>
      </c>
    </row>
    <row r="149" spans="1:11" ht="75.75" customHeight="1">
      <c r="A149" s="7" t="s">
        <v>265</v>
      </c>
      <c r="B149" s="19" t="s">
        <v>266</v>
      </c>
      <c r="C149" s="23"/>
      <c r="D149" s="46">
        <f t="shared" si="11"/>
        <v>1700</v>
      </c>
      <c r="E149" s="23">
        <v>1700</v>
      </c>
      <c r="F149" s="46">
        <f t="shared" si="12"/>
        <v>0</v>
      </c>
      <c r="G149" s="23">
        <v>1700</v>
      </c>
      <c r="H149" s="46">
        <f t="shared" si="13"/>
        <v>0</v>
      </c>
      <c r="I149" s="23">
        <v>1700</v>
      </c>
      <c r="J149" s="23">
        <v>5000</v>
      </c>
      <c r="K149" s="23"/>
    </row>
    <row r="150" spans="1:11" ht="41.25" customHeight="1">
      <c r="A150" s="22" t="s">
        <v>226</v>
      </c>
      <c r="B150" s="36" t="s">
        <v>227</v>
      </c>
      <c r="C150" s="23">
        <f>SUM(C151)</f>
        <v>2063.6</v>
      </c>
      <c r="D150" s="46">
        <f t="shared" si="11"/>
        <v>0</v>
      </c>
      <c r="E150" s="23">
        <f>SUM(E151)</f>
        <v>2063.6</v>
      </c>
      <c r="F150" s="46">
        <f t="shared" si="12"/>
        <v>0</v>
      </c>
      <c r="G150" s="23">
        <f>SUM(G151)</f>
        <v>2063.6</v>
      </c>
      <c r="H150" s="46">
        <f t="shared" si="13"/>
        <v>0</v>
      </c>
      <c r="I150" s="23">
        <f>SUM(I151)</f>
        <v>2063.6</v>
      </c>
      <c r="J150" s="23">
        <f>SUM(J151)</f>
        <v>1604</v>
      </c>
      <c r="K150" s="23">
        <f>SUM(K151)</f>
        <v>1653.4</v>
      </c>
    </row>
    <row r="151" spans="1:11" ht="41.25" customHeight="1">
      <c r="A151" s="7" t="s">
        <v>228</v>
      </c>
      <c r="B151" s="37" t="s">
        <v>229</v>
      </c>
      <c r="C151" s="12">
        <v>2063.6</v>
      </c>
      <c r="D151" s="46">
        <f t="shared" si="11"/>
        <v>0</v>
      </c>
      <c r="E151" s="12">
        <v>2063.6</v>
      </c>
      <c r="F151" s="46">
        <f t="shared" si="12"/>
        <v>0</v>
      </c>
      <c r="G151" s="12">
        <v>2063.6</v>
      </c>
      <c r="H151" s="46">
        <f t="shared" si="13"/>
        <v>0</v>
      </c>
      <c r="I151" s="12">
        <v>2063.6</v>
      </c>
      <c r="J151" s="12">
        <v>1604</v>
      </c>
      <c r="K151" s="12">
        <v>1653.4</v>
      </c>
    </row>
    <row r="152" spans="1:11" ht="41.25" customHeight="1">
      <c r="A152" s="7" t="s">
        <v>230</v>
      </c>
      <c r="B152" s="11" t="s">
        <v>231</v>
      </c>
      <c r="C152" s="12">
        <f>SUM(C153)</f>
        <v>3673.7</v>
      </c>
      <c r="D152" s="46">
        <f t="shared" si="11"/>
        <v>204.10000000000036</v>
      </c>
      <c r="E152" s="12">
        <f>SUM(E153)</f>
        <v>3877.8</v>
      </c>
      <c r="F152" s="46">
        <f t="shared" si="12"/>
        <v>0</v>
      </c>
      <c r="G152" s="12">
        <f>SUM(G153)</f>
        <v>3877.8</v>
      </c>
      <c r="H152" s="46">
        <f t="shared" si="13"/>
        <v>0</v>
      </c>
      <c r="I152" s="12">
        <f>SUM(I153)</f>
        <v>3877.8</v>
      </c>
      <c r="J152" s="12">
        <f>SUM(J153)</f>
        <v>8757.1</v>
      </c>
      <c r="K152" s="12">
        <f>SUM(K153)</f>
        <v>65.7</v>
      </c>
    </row>
    <row r="153" spans="1:11" ht="41.25" customHeight="1">
      <c r="A153" s="7" t="s">
        <v>232</v>
      </c>
      <c r="B153" s="11" t="s">
        <v>233</v>
      </c>
      <c r="C153" s="12">
        <v>3673.7</v>
      </c>
      <c r="D153" s="46">
        <f t="shared" si="11"/>
        <v>204.10000000000036</v>
      </c>
      <c r="E153" s="12">
        <v>3877.8</v>
      </c>
      <c r="F153" s="46">
        <f t="shared" si="12"/>
        <v>0</v>
      </c>
      <c r="G153" s="12">
        <v>3877.8</v>
      </c>
      <c r="H153" s="46">
        <f t="shared" si="13"/>
        <v>0</v>
      </c>
      <c r="I153" s="12">
        <v>3877.8</v>
      </c>
      <c r="J153" s="12">
        <v>8757.1</v>
      </c>
      <c r="K153" s="12">
        <v>65.7</v>
      </c>
    </row>
    <row r="154" spans="1:11" ht="41.25" customHeight="1">
      <c r="A154" s="7" t="s">
        <v>234</v>
      </c>
      <c r="B154" s="38" t="s">
        <v>235</v>
      </c>
      <c r="C154" s="12">
        <f>SUM(C155)</f>
        <v>1988.2</v>
      </c>
      <c r="D154" s="46">
        <f t="shared" si="11"/>
        <v>0</v>
      </c>
      <c r="E154" s="12">
        <f>SUM(E155)</f>
        <v>1988.2</v>
      </c>
      <c r="F154" s="46">
        <f t="shared" si="12"/>
        <v>0</v>
      </c>
      <c r="G154" s="12">
        <f>SUM(G155)</f>
        <v>1988.2</v>
      </c>
      <c r="H154" s="46">
        <f t="shared" si="13"/>
        <v>0</v>
      </c>
      <c r="I154" s="12">
        <f>SUM(I155)</f>
        <v>1988.2</v>
      </c>
      <c r="J154" s="12">
        <f>SUM(J155)</f>
        <v>0</v>
      </c>
      <c r="K154" s="12">
        <f>SUM(K155)</f>
        <v>0</v>
      </c>
    </row>
    <row r="155" spans="1:11" ht="41.25" customHeight="1">
      <c r="A155" s="7" t="s">
        <v>236</v>
      </c>
      <c r="B155" s="38" t="s">
        <v>237</v>
      </c>
      <c r="C155" s="12">
        <v>1988.2</v>
      </c>
      <c r="D155" s="46">
        <f t="shared" si="11"/>
        <v>0</v>
      </c>
      <c r="E155" s="12">
        <v>1988.2</v>
      </c>
      <c r="F155" s="46">
        <f t="shared" si="12"/>
        <v>0</v>
      </c>
      <c r="G155" s="12">
        <v>1988.2</v>
      </c>
      <c r="H155" s="46">
        <f t="shared" si="13"/>
        <v>0</v>
      </c>
      <c r="I155" s="12">
        <v>1988.2</v>
      </c>
      <c r="J155" s="12"/>
      <c r="K155" s="12"/>
    </row>
    <row r="156" spans="1:11" ht="21.75" customHeight="1">
      <c r="A156" s="7" t="s">
        <v>238</v>
      </c>
      <c r="B156" s="11" t="s">
        <v>118</v>
      </c>
      <c r="C156" s="12">
        <f>SUM(C157)</f>
        <v>62723.2</v>
      </c>
      <c r="D156" s="46">
        <f t="shared" si="11"/>
        <v>35724.8</v>
      </c>
      <c r="E156" s="12">
        <f>SUM(E157)</f>
        <v>98448</v>
      </c>
      <c r="F156" s="46">
        <f t="shared" si="12"/>
        <v>0</v>
      </c>
      <c r="G156" s="12">
        <f>SUM(G157)</f>
        <v>98448</v>
      </c>
      <c r="H156" s="46">
        <f t="shared" si="13"/>
        <v>34828.79999999999</v>
      </c>
      <c r="I156" s="12">
        <f>SUM(I157)</f>
        <v>133276.8</v>
      </c>
      <c r="J156" s="12">
        <f>SUM(J157)</f>
        <v>42425.7</v>
      </c>
      <c r="K156" s="12">
        <f>SUM(K157)</f>
        <v>11299.4</v>
      </c>
    </row>
    <row r="157" spans="1:11" ht="33.75" customHeight="1">
      <c r="A157" s="7" t="s">
        <v>239</v>
      </c>
      <c r="B157" s="11" t="s">
        <v>119</v>
      </c>
      <c r="C157" s="12">
        <v>62723.2</v>
      </c>
      <c r="D157" s="46">
        <f t="shared" si="11"/>
        <v>35724.8</v>
      </c>
      <c r="E157" s="12">
        <v>98448</v>
      </c>
      <c r="F157" s="46">
        <f t="shared" si="12"/>
        <v>0</v>
      </c>
      <c r="G157" s="12">
        <v>98448</v>
      </c>
      <c r="H157" s="46">
        <f t="shared" si="13"/>
        <v>34828.79999999999</v>
      </c>
      <c r="I157" s="12">
        <v>133276.8</v>
      </c>
      <c r="J157" s="12">
        <v>42425.7</v>
      </c>
      <c r="K157" s="12">
        <v>11299.4</v>
      </c>
    </row>
    <row r="158" spans="1:11" ht="35.25" customHeight="1">
      <c r="A158" s="8" t="s">
        <v>240</v>
      </c>
      <c r="B158" s="24" t="s">
        <v>241</v>
      </c>
      <c r="C158" s="10">
        <f>SUM(C159,C161,C165,C163)</f>
        <v>148552.7</v>
      </c>
      <c r="D158" s="46">
        <f t="shared" si="11"/>
        <v>7655.799999999988</v>
      </c>
      <c r="E158" s="10">
        <f>SUM(E159,E161,E165,E163)</f>
        <v>156208.5</v>
      </c>
      <c r="F158" s="46">
        <f t="shared" si="12"/>
        <v>0</v>
      </c>
      <c r="G158" s="10">
        <f>SUM(G159,G161,G165,G163)</f>
        <v>156208.5</v>
      </c>
      <c r="H158" s="46">
        <f t="shared" si="13"/>
        <v>3773.6999999999825</v>
      </c>
      <c r="I158" s="10">
        <f>SUM(I159,I161,I165,I163)</f>
        <v>159982.19999999998</v>
      </c>
      <c r="J158" s="10">
        <f>SUM(J159,J161,J165,J163)</f>
        <v>159588.4</v>
      </c>
      <c r="K158" s="10">
        <f>SUM(K159,K161,K165,K163)</f>
        <v>170869.5</v>
      </c>
    </row>
    <row r="159" spans="1:11" ht="52.5" customHeight="1">
      <c r="A159" s="7" t="s">
        <v>242</v>
      </c>
      <c r="B159" s="13" t="s">
        <v>120</v>
      </c>
      <c r="C159" s="12">
        <f>SUM(C160)</f>
        <v>4871</v>
      </c>
      <c r="D159" s="46">
        <f t="shared" si="11"/>
        <v>37</v>
      </c>
      <c r="E159" s="12">
        <f>SUM(E160)</f>
        <v>4908</v>
      </c>
      <c r="F159" s="46">
        <f t="shared" si="12"/>
        <v>0</v>
      </c>
      <c r="G159" s="12">
        <f>SUM(G160)</f>
        <v>4908</v>
      </c>
      <c r="H159" s="46">
        <f t="shared" si="13"/>
        <v>27</v>
      </c>
      <c r="I159" s="12">
        <f>SUM(I160)</f>
        <v>4935</v>
      </c>
      <c r="J159" s="12">
        <f>SUM(J160)</f>
        <v>4307</v>
      </c>
      <c r="K159" s="12">
        <f>SUM(K160)</f>
        <v>4442</v>
      </c>
    </row>
    <row r="160" spans="1:11" ht="52.5" customHeight="1">
      <c r="A160" s="7" t="s">
        <v>243</v>
      </c>
      <c r="B160" s="13" t="s">
        <v>121</v>
      </c>
      <c r="C160" s="12">
        <v>4871</v>
      </c>
      <c r="D160" s="46">
        <f t="shared" si="11"/>
        <v>37</v>
      </c>
      <c r="E160" s="12">
        <v>4908</v>
      </c>
      <c r="F160" s="46">
        <f t="shared" si="12"/>
        <v>0</v>
      </c>
      <c r="G160" s="12">
        <v>4908</v>
      </c>
      <c r="H160" s="46">
        <f t="shared" si="13"/>
        <v>27</v>
      </c>
      <c r="I160" s="12">
        <v>4935</v>
      </c>
      <c r="J160" s="12">
        <v>4307</v>
      </c>
      <c r="K160" s="12">
        <v>4442</v>
      </c>
    </row>
    <row r="161" spans="1:11" ht="87" customHeight="1">
      <c r="A161" s="7" t="s">
        <v>244</v>
      </c>
      <c r="B161" s="13" t="s">
        <v>135</v>
      </c>
      <c r="C161" s="12">
        <v>416</v>
      </c>
      <c r="D161" s="46">
        <f t="shared" si="11"/>
        <v>0</v>
      </c>
      <c r="E161" s="12">
        <v>416</v>
      </c>
      <c r="F161" s="46">
        <f t="shared" si="12"/>
        <v>0</v>
      </c>
      <c r="G161" s="12">
        <v>416</v>
      </c>
      <c r="H161" s="46">
        <f t="shared" si="13"/>
        <v>0</v>
      </c>
      <c r="I161" s="12">
        <v>416</v>
      </c>
      <c r="J161" s="12">
        <v>416</v>
      </c>
      <c r="K161" s="12">
        <v>416</v>
      </c>
    </row>
    <row r="162" spans="1:11" ht="89.25" customHeight="1">
      <c r="A162" s="7" t="s">
        <v>245</v>
      </c>
      <c r="B162" s="25" t="s">
        <v>134</v>
      </c>
      <c r="C162" s="12">
        <v>416</v>
      </c>
      <c r="D162" s="46">
        <f t="shared" si="11"/>
        <v>0</v>
      </c>
      <c r="E162" s="12">
        <v>416</v>
      </c>
      <c r="F162" s="46">
        <f t="shared" si="12"/>
        <v>0</v>
      </c>
      <c r="G162" s="12">
        <v>416</v>
      </c>
      <c r="H162" s="46">
        <f t="shared" si="13"/>
        <v>0</v>
      </c>
      <c r="I162" s="12">
        <v>416</v>
      </c>
      <c r="J162" s="12">
        <v>433</v>
      </c>
      <c r="K162" s="12">
        <v>450</v>
      </c>
    </row>
    <row r="163" spans="1:11" ht="36" customHeight="1">
      <c r="A163" s="7" t="s">
        <v>246</v>
      </c>
      <c r="B163" s="26" t="s">
        <v>247</v>
      </c>
      <c r="C163" s="12">
        <f>SUM(C164)</f>
        <v>19779.4</v>
      </c>
      <c r="D163" s="46">
        <f t="shared" si="11"/>
        <v>52</v>
      </c>
      <c r="E163" s="12">
        <f>SUM(E164)</f>
        <v>19831.4</v>
      </c>
      <c r="F163" s="46">
        <f t="shared" si="12"/>
        <v>0</v>
      </c>
      <c r="G163" s="12">
        <f>SUM(G164)</f>
        <v>19831.4</v>
      </c>
      <c r="H163" s="46">
        <f t="shared" si="13"/>
        <v>445</v>
      </c>
      <c r="I163" s="12">
        <f>SUM(I164)</f>
        <v>20276.4</v>
      </c>
      <c r="J163" s="12">
        <f>SUM(J164)</f>
        <v>20862.6</v>
      </c>
      <c r="K163" s="12">
        <f>SUM(K164)</f>
        <v>21693.1</v>
      </c>
    </row>
    <row r="164" spans="1:11" ht="27" customHeight="1">
      <c r="A164" s="7" t="s">
        <v>248</v>
      </c>
      <c r="B164" s="26" t="s">
        <v>249</v>
      </c>
      <c r="C164" s="12">
        <v>19779.4</v>
      </c>
      <c r="D164" s="46">
        <f t="shared" si="11"/>
        <v>52</v>
      </c>
      <c r="E164" s="12">
        <v>19831.4</v>
      </c>
      <c r="F164" s="46">
        <f t="shared" si="12"/>
        <v>0</v>
      </c>
      <c r="G164" s="12">
        <v>19831.4</v>
      </c>
      <c r="H164" s="46">
        <f t="shared" si="13"/>
        <v>445</v>
      </c>
      <c r="I164" s="12">
        <v>20276.4</v>
      </c>
      <c r="J164" s="12">
        <v>20862.6</v>
      </c>
      <c r="K164" s="12">
        <v>21693.1</v>
      </c>
    </row>
    <row r="165" spans="1:11" ht="25.5" customHeight="1">
      <c r="A165" s="7" t="s">
        <v>250</v>
      </c>
      <c r="B165" s="27" t="s">
        <v>122</v>
      </c>
      <c r="C165" s="23">
        <f>SUM(C166)</f>
        <v>123486.3</v>
      </c>
      <c r="D165" s="46">
        <f t="shared" si="11"/>
        <v>7566.800000000003</v>
      </c>
      <c r="E165" s="23">
        <f>SUM(E166)</f>
        <v>131053.1</v>
      </c>
      <c r="F165" s="46">
        <f t="shared" si="12"/>
        <v>0</v>
      </c>
      <c r="G165" s="23">
        <f>SUM(G166)</f>
        <v>131053.1</v>
      </c>
      <c r="H165" s="46">
        <f t="shared" si="13"/>
        <v>3301.6999999999825</v>
      </c>
      <c r="I165" s="23">
        <f>SUM(I166)</f>
        <v>134354.8</v>
      </c>
      <c r="J165" s="23">
        <f>SUM(J166)</f>
        <v>134002.8</v>
      </c>
      <c r="K165" s="12">
        <f>SUM(K166)</f>
        <v>144318.4</v>
      </c>
    </row>
    <row r="166" spans="1:11" ht="28.5" customHeight="1">
      <c r="A166" s="7" t="s">
        <v>251</v>
      </c>
      <c r="B166" s="13" t="s">
        <v>123</v>
      </c>
      <c r="C166" s="12">
        <v>123486.3</v>
      </c>
      <c r="D166" s="46">
        <f t="shared" si="11"/>
        <v>7566.800000000003</v>
      </c>
      <c r="E166" s="12">
        <v>131053.1</v>
      </c>
      <c r="F166" s="46">
        <f t="shared" si="12"/>
        <v>0</v>
      </c>
      <c r="G166" s="12">
        <v>131053.1</v>
      </c>
      <c r="H166" s="46">
        <f t="shared" si="13"/>
        <v>3301.6999999999825</v>
      </c>
      <c r="I166" s="12">
        <v>134354.8</v>
      </c>
      <c r="J166" s="12">
        <v>134002.8</v>
      </c>
      <c r="K166" s="12">
        <v>144318.4</v>
      </c>
    </row>
    <row r="167" spans="1:11" ht="25.5" customHeight="1">
      <c r="A167" s="8" t="s">
        <v>252</v>
      </c>
      <c r="B167" s="14" t="s">
        <v>124</v>
      </c>
      <c r="C167" s="10">
        <f>SUM(C168,C176,C173,C170)</f>
        <v>23557.1</v>
      </c>
      <c r="D167" s="46">
        <f t="shared" si="11"/>
        <v>2687.5999999999985</v>
      </c>
      <c r="E167" s="10">
        <f>SUM(E168,E176,E173,E170,E174)</f>
        <v>26244.699999999997</v>
      </c>
      <c r="F167" s="46">
        <f t="shared" si="12"/>
        <v>900</v>
      </c>
      <c r="G167" s="10">
        <f>SUM(G168,G176,G173,G170,G174)</f>
        <v>27144.699999999997</v>
      </c>
      <c r="H167" s="46">
        <f t="shared" si="13"/>
        <v>3642.5000000000036</v>
      </c>
      <c r="I167" s="10">
        <f>SUM(I168,I176,I173,I170,I174)</f>
        <v>30787.2</v>
      </c>
      <c r="J167" s="10">
        <f>SUM(J168,J176,J173,J170)</f>
        <v>7757.8</v>
      </c>
      <c r="K167" s="10">
        <f>SUM(K168,K176,K173,K170)</f>
        <v>7757.8</v>
      </c>
    </row>
    <row r="168" spans="1:11" ht="69" customHeight="1">
      <c r="A168" s="7" t="s">
        <v>253</v>
      </c>
      <c r="B168" s="15" t="s">
        <v>125</v>
      </c>
      <c r="C168" s="12">
        <f>SUM(C169)</f>
        <v>13782</v>
      </c>
      <c r="D168" s="46">
        <f t="shared" si="11"/>
        <v>0</v>
      </c>
      <c r="E168" s="12">
        <f>SUM(E169)</f>
        <v>13782</v>
      </c>
      <c r="F168" s="46">
        <f t="shared" si="12"/>
        <v>0</v>
      </c>
      <c r="G168" s="12">
        <f>SUM(G169)</f>
        <v>13782</v>
      </c>
      <c r="H168" s="46">
        <f t="shared" si="13"/>
        <v>0</v>
      </c>
      <c r="I168" s="12">
        <f>SUM(I169)</f>
        <v>13782</v>
      </c>
      <c r="J168" s="12">
        <f>SUM(J169)</f>
        <v>0</v>
      </c>
      <c r="K168" s="12">
        <f>SUM(K169)</f>
        <v>0</v>
      </c>
    </row>
    <row r="169" spans="1:11" ht="82.5" customHeight="1">
      <c r="A169" s="7" t="s">
        <v>254</v>
      </c>
      <c r="B169" s="15" t="s">
        <v>126</v>
      </c>
      <c r="C169" s="12">
        <v>13782</v>
      </c>
      <c r="D169" s="46">
        <f t="shared" si="11"/>
        <v>0</v>
      </c>
      <c r="E169" s="12">
        <v>13782</v>
      </c>
      <c r="F169" s="46">
        <f t="shared" si="12"/>
        <v>0</v>
      </c>
      <c r="G169" s="12">
        <v>13782</v>
      </c>
      <c r="H169" s="46">
        <f t="shared" si="13"/>
        <v>0</v>
      </c>
      <c r="I169" s="12">
        <v>13782</v>
      </c>
      <c r="J169" s="12"/>
      <c r="K169" s="12"/>
    </row>
    <row r="170" spans="1:11" ht="82.5" customHeight="1">
      <c r="A170" s="7" t="s">
        <v>326</v>
      </c>
      <c r="B170" s="82" t="s">
        <v>329</v>
      </c>
      <c r="C170" s="12">
        <f>SUM(C171)</f>
        <v>1213</v>
      </c>
      <c r="D170" s="46">
        <f t="shared" si="11"/>
        <v>2021.6</v>
      </c>
      <c r="E170" s="12">
        <f>SUM(E171)</f>
        <v>3234.6</v>
      </c>
      <c r="F170" s="46">
        <f t="shared" si="12"/>
        <v>0</v>
      </c>
      <c r="G170" s="12">
        <f>SUM(G171)</f>
        <v>3234.6</v>
      </c>
      <c r="H170" s="46">
        <f t="shared" si="13"/>
        <v>-1347.8</v>
      </c>
      <c r="I170" s="12">
        <f>SUM(I171)</f>
        <v>1886.8</v>
      </c>
      <c r="J170" s="12">
        <f>SUM(J171)</f>
        <v>1195.7</v>
      </c>
      <c r="K170" s="12">
        <f>SUM(K171)</f>
        <v>1195.7</v>
      </c>
    </row>
    <row r="171" spans="1:11" ht="82.5" customHeight="1">
      <c r="A171" s="7" t="s">
        <v>327</v>
      </c>
      <c r="B171" s="82" t="s">
        <v>328</v>
      </c>
      <c r="C171" s="12">
        <v>1213</v>
      </c>
      <c r="D171" s="46">
        <f t="shared" si="11"/>
        <v>2021.6</v>
      </c>
      <c r="E171" s="12">
        <v>3234.6</v>
      </c>
      <c r="F171" s="46">
        <f t="shared" si="12"/>
        <v>0</v>
      </c>
      <c r="G171" s="12">
        <v>3234.6</v>
      </c>
      <c r="H171" s="46">
        <f t="shared" si="13"/>
        <v>-1347.8</v>
      </c>
      <c r="I171" s="12">
        <v>1886.8</v>
      </c>
      <c r="J171" s="12">
        <v>1195.7</v>
      </c>
      <c r="K171" s="12">
        <v>1195.7</v>
      </c>
    </row>
    <row r="172" spans="1:11" ht="82.5" customHeight="1">
      <c r="A172" s="7" t="s">
        <v>267</v>
      </c>
      <c r="B172" s="19" t="s">
        <v>268</v>
      </c>
      <c r="C172" s="12">
        <f>SUM(C173)</f>
        <v>6562.1</v>
      </c>
      <c r="D172" s="46">
        <f t="shared" si="11"/>
        <v>0</v>
      </c>
      <c r="E172" s="12">
        <f>SUM(E173)</f>
        <v>6562.1</v>
      </c>
      <c r="F172" s="46">
        <f t="shared" si="12"/>
        <v>0</v>
      </c>
      <c r="G172" s="12">
        <f>SUM(G173)</f>
        <v>6562.1</v>
      </c>
      <c r="H172" s="46">
        <f t="shared" si="13"/>
        <v>0</v>
      </c>
      <c r="I172" s="12">
        <f>SUM(I173)</f>
        <v>6562.1</v>
      </c>
      <c r="J172" s="12">
        <f>SUM(J173)</f>
        <v>6562.1</v>
      </c>
      <c r="K172" s="12">
        <f>SUM(K173)</f>
        <v>6562.1</v>
      </c>
    </row>
    <row r="173" spans="1:11" ht="82.5" customHeight="1">
      <c r="A173" s="7" t="s">
        <v>269</v>
      </c>
      <c r="B173" s="19" t="s">
        <v>270</v>
      </c>
      <c r="C173" s="12">
        <v>6562.1</v>
      </c>
      <c r="D173" s="46">
        <f t="shared" si="11"/>
        <v>0</v>
      </c>
      <c r="E173" s="12">
        <v>6562.1</v>
      </c>
      <c r="F173" s="46">
        <f t="shared" si="12"/>
        <v>0</v>
      </c>
      <c r="G173" s="12">
        <v>6562.1</v>
      </c>
      <c r="H173" s="46">
        <f t="shared" si="13"/>
        <v>0</v>
      </c>
      <c r="I173" s="12">
        <v>6562.1</v>
      </c>
      <c r="J173" s="12">
        <v>6562.1</v>
      </c>
      <c r="K173" s="12">
        <v>6562.1</v>
      </c>
    </row>
    <row r="174" spans="1:11" ht="68.25" customHeight="1">
      <c r="A174" s="7" t="s">
        <v>334</v>
      </c>
      <c r="B174" s="83" t="s">
        <v>336</v>
      </c>
      <c r="C174" s="12"/>
      <c r="D174" s="46">
        <f t="shared" si="11"/>
        <v>666</v>
      </c>
      <c r="E174" s="12">
        <f>SUM(E175)</f>
        <v>666</v>
      </c>
      <c r="F174" s="46">
        <f t="shared" si="12"/>
        <v>0</v>
      </c>
      <c r="G174" s="12">
        <f>SUM(G175)</f>
        <v>666</v>
      </c>
      <c r="H174" s="46">
        <f t="shared" si="13"/>
        <v>0</v>
      </c>
      <c r="I174" s="12">
        <f>SUM(I175)</f>
        <v>666</v>
      </c>
      <c r="J174" s="12"/>
      <c r="K174" s="12"/>
    </row>
    <row r="175" spans="1:11" ht="66.75" customHeight="1">
      <c r="A175" s="7" t="s">
        <v>335</v>
      </c>
      <c r="B175" s="83" t="s">
        <v>337</v>
      </c>
      <c r="C175" s="12"/>
      <c r="D175" s="46">
        <f t="shared" si="11"/>
        <v>666</v>
      </c>
      <c r="E175" s="12">
        <v>666</v>
      </c>
      <c r="F175" s="46">
        <f t="shared" si="12"/>
        <v>0</v>
      </c>
      <c r="G175" s="12">
        <v>666</v>
      </c>
      <c r="H175" s="46">
        <f t="shared" si="13"/>
        <v>0</v>
      </c>
      <c r="I175" s="12">
        <v>666</v>
      </c>
      <c r="J175" s="12"/>
      <c r="K175" s="12"/>
    </row>
    <row r="176" spans="1:11" ht="26.25" customHeight="1">
      <c r="A176" s="7" t="s">
        <v>255</v>
      </c>
      <c r="B176" s="15" t="s">
        <v>127</v>
      </c>
      <c r="C176" s="12">
        <f>SUM(C177)</f>
        <v>2000</v>
      </c>
      <c r="D176" s="46">
        <f t="shared" si="11"/>
        <v>0</v>
      </c>
      <c r="E176" s="12">
        <f>SUM(E177)</f>
        <v>2000</v>
      </c>
      <c r="F176" s="46">
        <f t="shared" si="12"/>
        <v>900</v>
      </c>
      <c r="G176" s="12">
        <f>SUM(G177)</f>
        <v>2900</v>
      </c>
      <c r="H176" s="46">
        <f t="shared" si="13"/>
        <v>4990.3</v>
      </c>
      <c r="I176" s="12">
        <f>SUM(I177)</f>
        <v>7890.3</v>
      </c>
      <c r="J176" s="12">
        <f>SUM(J177)</f>
        <v>0</v>
      </c>
      <c r="K176" s="12">
        <f>SUM(K177)</f>
        <v>0</v>
      </c>
    </row>
    <row r="177" spans="1:11" ht="33.75" customHeight="1">
      <c r="A177" s="7" t="s">
        <v>256</v>
      </c>
      <c r="B177" s="53" t="s">
        <v>128</v>
      </c>
      <c r="C177" s="12">
        <v>2000</v>
      </c>
      <c r="D177" s="46">
        <f t="shared" si="11"/>
        <v>0</v>
      </c>
      <c r="E177" s="12">
        <v>2000</v>
      </c>
      <c r="F177" s="46">
        <f t="shared" si="12"/>
        <v>900</v>
      </c>
      <c r="G177" s="12">
        <v>2900</v>
      </c>
      <c r="H177" s="46">
        <f t="shared" si="13"/>
        <v>4990.3</v>
      </c>
      <c r="I177" s="12">
        <v>7890.3</v>
      </c>
      <c r="J177" s="12"/>
      <c r="K177" s="12"/>
    </row>
    <row r="178" spans="1:11" ht="15.75">
      <c r="A178" s="7" t="s">
        <v>338</v>
      </c>
      <c r="B178" s="84" t="s">
        <v>339</v>
      </c>
      <c r="C178" s="26"/>
      <c r="D178" s="26"/>
      <c r="E178" s="26"/>
      <c r="F178" s="46">
        <f t="shared" si="12"/>
        <v>50</v>
      </c>
      <c r="G178" s="12">
        <f>SUM(G180)</f>
        <v>50</v>
      </c>
      <c r="H178" s="46">
        <f t="shared" si="13"/>
        <v>1908.5</v>
      </c>
      <c r="I178" s="12">
        <f>SUM(I180)</f>
        <v>1958.5</v>
      </c>
      <c r="J178" s="12"/>
      <c r="K178" s="12"/>
    </row>
    <row r="179" spans="1:11" ht="31.5">
      <c r="A179" s="7" t="s">
        <v>340</v>
      </c>
      <c r="B179" s="84" t="s">
        <v>341</v>
      </c>
      <c r="C179" s="26"/>
      <c r="D179" s="26"/>
      <c r="E179" s="26"/>
      <c r="F179" s="46">
        <f t="shared" si="12"/>
        <v>50</v>
      </c>
      <c r="G179" s="12">
        <f>SUM(G180)</f>
        <v>50</v>
      </c>
      <c r="H179" s="46">
        <f t="shared" si="13"/>
        <v>1908.5</v>
      </c>
      <c r="I179" s="12">
        <f>SUM(I180)</f>
        <v>1958.5</v>
      </c>
      <c r="J179" s="12"/>
      <c r="K179" s="12"/>
    </row>
    <row r="180" spans="1:11" ht="31.5">
      <c r="A180" s="7" t="s">
        <v>342</v>
      </c>
      <c r="B180" s="84" t="s">
        <v>341</v>
      </c>
      <c r="F180" s="46">
        <f t="shared" si="12"/>
        <v>50</v>
      </c>
      <c r="G180" s="12">
        <v>50</v>
      </c>
      <c r="H180" s="46">
        <f t="shared" si="13"/>
        <v>1908.5</v>
      </c>
      <c r="I180" s="12">
        <v>1958.5</v>
      </c>
      <c r="J180" s="12"/>
      <c r="K180" s="12"/>
    </row>
  </sheetData>
  <sheetProtection/>
  <mergeCells count="14">
    <mergeCell ref="H1:K1"/>
    <mergeCell ref="C2:K5"/>
    <mergeCell ref="J8:J11"/>
    <mergeCell ref="K8:K11"/>
    <mergeCell ref="C8:C11"/>
    <mergeCell ref="B8:B11"/>
    <mergeCell ref="B6:K6"/>
    <mergeCell ref="E8:E11"/>
    <mergeCell ref="I8:I11"/>
    <mergeCell ref="D8:D11"/>
    <mergeCell ref="F8:F11"/>
    <mergeCell ref="G8:G11"/>
    <mergeCell ref="A8:A11"/>
    <mergeCell ref="H8:H11"/>
  </mergeCells>
  <hyperlinks>
    <hyperlink ref="B120" r:id="rId1" display="consultantplus://offline/ref=31B501ECCAEBA85B84D977E25354832509B483EE5A756462A9F8518803F5DA5E83AB73F04336335653DB6A75BF32CF2961B7E13A68C669AFcD62M"/>
    <hyperlink ref="B119" r:id="rId2" display="consultantplus://offline/ref=31B501ECCAEBA85B84D977E25354832509B483EE5A756462A9F8518803F5DA5E83AB73F04336335653DB6A75BF32CF2961B7E13A68C669AFcD62M"/>
    <hyperlink ref="B114" r:id="rId3" display="consultantplus://offline/ref=31B501ECCAEBA85B84D977E25354832509B483EE5A756462A9F8518803F5DA5E83AB73F04336375757DB6A75BF32CF2961B7E13A68C669AFcD62M"/>
    <hyperlink ref="B113" r:id="rId4" display="consultantplus://offline/ref=31B501ECCAEBA85B84D977E25354832509B483EE5A756462A9F8518803F5DA5E83AB73F04336375757DB6A75BF32CF2961B7E13A68C669AFcD62M"/>
    <hyperlink ref="B110" r:id="rId5" display="consultantplus://offline/ref=31B501ECCAEBA85B84D977E25354832509B483EE5A756462A9F8518803F5DA5E83AB73F04337315B50DB6A75BF32CF2961B7E13A68C669AFcD62M"/>
    <hyperlink ref="B109" r:id="rId6" display="consultantplus://offline/ref=31B501ECCAEBA85B84D977E25354832509B483EE5A756462A9F8518803F5DA5E83AB73F04337315B50DB6A75BF32CF2961B7E13A68C669AFcD62M"/>
    <hyperlink ref="B106" r:id="rId7" display="consultantplus://offline/ref=31B501ECCAEBA85B84D977E25354832509B483EE5A756462A9F8518803F5DA5E83AB73F04337345953DB6A75BF32CF2961B7E13A68C669AFcD62M"/>
    <hyperlink ref="B105" r:id="rId8" display="consultantplus://offline/ref=31B501ECCAEBA85B84D977E25354832509B483EE5A756462A9F8518803F5DA5E83AB73F04337345953DB6A75BF32CF2961B7E13A68C669AFcD62M"/>
    <hyperlink ref="B104" r:id="rId9" display="consultantplus://offline/ref=31B501ECCAEBA85B84D977E25354832509B483EE5A756462A9F8518803F5DA5E83AB73F04337345C53DB6A75BF32CF2961B7E13A68C669AFcD62M"/>
    <hyperlink ref="B103" r:id="rId10" display="consultantplus://offline/ref=31B501ECCAEBA85B84D977E25354832509B483EE5A756462A9F8518803F5DA5E83AB73F04337345C53DB6A75BF32CF2961B7E13A68C669AFcD62M"/>
    <hyperlink ref="B111" r:id="rId11" display="consultantplus://offline/ref=31B501ECCAEBA85B84D977E25354832509B483EE5A756462A9F8518803F5DA5E83AB73F04336375757DB6A75BF32CF2961B7E13A68C669AFcD62M"/>
  </hyperlinks>
  <printOptions/>
  <pageMargins left="0.984251968503937" right="0.984251968503937" top="0.3937007874015748" bottom="0.3937007874015748" header="0" footer="0.2755905511811024"/>
  <pageSetup horizontalDpi="600" verticalDpi="600" orientation="portrait" paperSize="9" scale="64" r:id="rId12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Воскобойникова Наталия Александровна</cp:lastModifiedBy>
  <cp:lastPrinted>2020-12-08T10:50:13Z</cp:lastPrinted>
  <dcterms:created xsi:type="dcterms:W3CDTF">1999-10-28T10:18:25Z</dcterms:created>
  <dcterms:modified xsi:type="dcterms:W3CDTF">2023-12-01T11:04:00Z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