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386" windowWidth="24240" windowHeight="12690" activeTab="0"/>
  </bookViews>
  <sheets>
    <sheet name="Приложение 7" sheetId="1" r:id="rId1"/>
  </sheets>
  <definedNames>
    <definedName name="_xlnm._FilterDatabase" localSheetId="0" hidden="1">'Приложение 7'!$F$2:$F$367</definedName>
    <definedName name="_xlnm.Print_Area" localSheetId="0">'Приложение 7'!$A$2:$O$358</definedName>
  </definedNames>
  <calcPr fullCalcOnLoad="1"/>
</workbook>
</file>

<file path=xl/comments1.xml><?xml version="1.0" encoding="utf-8"?>
<comments xmlns="http://schemas.openxmlformats.org/spreadsheetml/2006/main">
  <authors>
    <author>plan2</author>
  </authors>
  <commentList>
    <comment ref="E221" authorId="0">
      <text>
        <r>
          <rPr>
            <b/>
            <sz val="9"/>
            <rFont val="Tahoma"/>
            <family val="2"/>
          </rPr>
          <t xml:space="preserve">plan2:
</t>
        </r>
        <r>
          <rPr>
            <sz val="9"/>
            <rFont val="Tahoma"/>
            <family val="2"/>
          </rPr>
          <t>Цст была в 2019-</t>
        </r>
        <r>
          <rPr>
            <b/>
            <sz val="9"/>
            <rFont val="Tahoma"/>
            <family val="2"/>
          </rPr>
          <t>71630</t>
        </r>
      </text>
    </comment>
    <comment ref="E235" authorId="0">
      <text>
        <r>
          <rPr>
            <b/>
            <sz val="9"/>
            <rFont val="Tahoma"/>
            <family val="2"/>
          </rPr>
          <t xml:space="preserve">plan2:
</t>
        </r>
        <r>
          <rPr>
            <sz val="9"/>
            <rFont val="Tahoma"/>
            <family val="2"/>
          </rPr>
          <t>Цст была в 2019-</t>
        </r>
        <r>
          <rPr>
            <b/>
            <sz val="9"/>
            <rFont val="Tahoma"/>
            <family val="2"/>
          </rPr>
          <t>71630</t>
        </r>
      </text>
    </comment>
    <comment ref="E222" authorId="0">
      <text>
        <r>
          <rPr>
            <b/>
            <sz val="9"/>
            <rFont val="Tahoma"/>
            <family val="2"/>
          </rPr>
          <t xml:space="preserve">plan2:
</t>
        </r>
        <r>
          <rPr>
            <sz val="9"/>
            <rFont val="Tahoma"/>
            <family val="2"/>
          </rPr>
          <t>Цст была в 2019-</t>
        </r>
        <r>
          <rPr>
            <b/>
            <sz val="9"/>
            <rFont val="Tahoma"/>
            <family val="2"/>
          </rPr>
          <t>71630</t>
        </r>
      </text>
    </comment>
  </commentList>
</comments>
</file>

<file path=xl/sharedStrings.xml><?xml version="1.0" encoding="utf-8"?>
<sst xmlns="http://schemas.openxmlformats.org/spreadsheetml/2006/main" count="1592" uniqueCount="501">
  <si>
    <t>Основное мероприятие «Финансовое обеспечение выполнения других расходных обязательств »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</si>
  <si>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</si>
  <si>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</si>
  <si>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«Комплексные меры по профилактике правонарушений в Репьевском муниципальном районе»</t>
  </si>
  <si>
    <t>Основное мероприятие «Создание единой системы противодействия преступности и обеспечения общественной безопасности»</t>
  </si>
  <si>
    <t>08 0 00 00000</t>
  </si>
  <si>
    <t>08 1 00 00000</t>
  </si>
  <si>
    <t>08 1 01 00000</t>
  </si>
  <si>
    <t>08 1 01 80200</t>
  </si>
  <si>
    <t>200</t>
  </si>
  <si>
    <t>Выполнение других расходных обязательств в рамках подпрограммы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</si>
  <si>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26 2 02 00000</t>
  </si>
  <si>
    <t>26 2 02 80200</t>
  </si>
  <si>
    <t>Основное мероприятие «Обеспечение эффективности деятельности административных комиссий»</t>
  </si>
  <si>
    <t>Осуществление полномочий по созданию и организации деятельности административных комиссий в рамках подпрограммы «Содержание штата административной комиссии» муниципальной программы Репьевского муниципального района «Организация деятельности административной комиссии муниципального района»(Расходы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</si>
  <si>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58 1 05 00000</t>
  </si>
  <si>
    <t>58 1 05 78470</t>
  </si>
  <si>
    <t>Основное мероприятие «Управление резервным фондом администрации Репьевского муниципального района и иными средствами на исполнение расходных обязательств муниципального района»</t>
  </si>
  <si>
    <t>Осуществление полномочий по созданию и организации деятельности административных комиссий в рамках подпрограммы «Материальное обеспечение административной комиссии» муниципальной программы Репьевского муниципального района «Организация деятельности административной комиссии муниципального района» (Закупка товаров, работ и услуг для обеспечения государственных (муниципальных) нужд)</t>
  </si>
  <si>
    <t>58 2 05 00000</t>
  </si>
  <si>
    <t>58 2 05 78470</t>
  </si>
  <si>
    <t>12</t>
  </si>
  <si>
    <t>15 1 03 00000</t>
  </si>
  <si>
    <t>Основное мероприятие «Энергосбережение и повышение энергетической эффективности в коммунальной инфраструктуре, промышленности и энергетике»</t>
  </si>
  <si>
    <t>30 1 02 00000</t>
  </si>
  <si>
    <t>30 1 02 81220</t>
  </si>
  <si>
    <t>10</t>
  </si>
  <si>
    <t>Основное мероприятие «Организация обеспечения социальных выплат отдельным категориям граждан»</t>
  </si>
  <si>
    <t>26 1 03 00000</t>
  </si>
  <si>
    <t>26 1 03 80470</t>
  </si>
  <si>
    <t>Основное мероприятие «Обеспечение жильем молодых семей»</t>
  </si>
  <si>
    <t>05 1 01 00000</t>
  </si>
  <si>
    <t>26 1 03 80620</t>
  </si>
  <si>
    <t>Основное мероприятие «Финансовое обеспечение деятельности подведомственных муниципальных казенных  учреждений культуры»</t>
  </si>
  <si>
    <t>Расходы на обеспечение деятельности (оказание услуг) муниципальных учреждений в рамках подпрограммы «Искусство и наследие»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</si>
  <si>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11 1 01 00000</t>
  </si>
  <si>
    <t>11 1 01 00590</t>
  </si>
  <si>
    <t>922</t>
  </si>
  <si>
    <t>Основное мероприятие «Содействие сохранению и развитию муниципальных учреждений культуры»</t>
  </si>
  <si>
    <t>Расходы на реализацию и проведение временного трудоустройства несовершеннолетних граждан в возрасте от 14 до 18 лет в свободное от учебы время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(Закупка товаров, работ и услуг для обеспечения  государственных (муниципальных) нужд)</t>
  </si>
  <si>
    <t>Основное мероприятие «Сохранение и развитие объектов культуры»</t>
  </si>
  <si>
    <t>Расходы на обеспечение деятельности (оказание услуг) муниципальных учреждений в рамках подпрограммы «Развитие культуры 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</si>
  <si>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11 3 01 00000</t>
  </si>
  <si>
    <t>11 3 01 00590</t>
  </si>
  <si>
    <t>11 5 02 00000</t>
  </si>
  <si>
    <t>11 5 02 88440</t>
  </si>
  <si>
    <t>Расходы на обеспечение функций органов местного самоуправления в рамках подпрограммы «Обеспечение реализации муниципальной программы» муниципальной программы Репьевского муниципального района «Развитие культуры»» (Закупка товаров, работ и услуг для обеспечения государственных (муниципальных) нужд)</t>
  </si>
  <si>
    <t>11 4 01 00000</t>
  </si>
  <si>
    <t>11 4 01 82010</t>
  </si>
  <si>
    <t>Дополнительное образование детей</t>
  </si>
  <si>
    <t>02 4 14 00000</t>
  </si>
  <si>
    <t>Основное мероприятие «Развитие и модернизация дошкольного образования»</t>
  </si>
  <si>
    <t>Расходы на обеспечение деятельности (оказание услуг) муниципальных учреждений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</si>
  <si>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02 1 01 00000</t>
  </si>
  <si>
    <t>02 1 01 00590</t>
  </si>
  <si>
    <t>Обеспечение государственных гарантий реализации прав на получение общедоступного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</si>
  <si>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02 1 01 78290</t>
  </si>
  <si>
    <t>Основное мероприятие «Развитие и модернизация общего образования»</t>
  </si>
  <si>
    <t>02 1 02 00000</t>
  </si>
  <si>
    <t>02 1 02 00590</t>
  </si>
  <si>
    <t>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</si>
  <si>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02 1 02 78120</t>
  </si>
  <si>
    <t>Выполнение других расходных обязательств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</si>
  <si>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Обеспечение учащихся общеобразовательных учреждений молочной продукцией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</si>
  <si>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Организация сбалансированного горячего питания школьников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</si>
  <si>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02 1 02 80200</t>
  </si>
  <si>
    <t>02 1 02 88130</t>
  </si>
  <si>
    <t>02 1 02 88370</t>
  </si>
  <si>
    <t>Основное мероприятие «Развитие инфраструктуры и обновление содержания дополнительного образования детей»</t>
  </si>
  <si>
    <t>Расходы на обеспечение деятельности (оказание услуг) муниципальных учреждений в рамках подпрограммы «Развитие дополнительного образования и воспитания»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</si>
  <si>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Основное мероприятие «Организация круглогодичного оздоровления детей и молодежи»</t>
  </si>
  <si>
    <t>Мероприятия по организации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</si>
  <si>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Организация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</si>
  <si>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02 3 03 00000</t>
  </si>
  <si>
    <t>02 3 03 80280</t>
  </si>
  <si>
    <t>02 3 03 88280</t>
  </si>
  <si>
    <t>02 3 03 88320</t>
  </si>
  <si>
    <t>Основное мероприятие «Формирование целостной системы поддержки молодежи и подготовки ее к службе в Вооруженных Силах Российской Федерации»</t>
  </si>
  <si>
    <t>Реализация мероприятий по подготовке молодежи к службе в Вооруженных Силах Российской Федерации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«Развитие образования» (Закупка товаров, работ и услуг для обеспечения государственных (муниципальных) нужд)</t>
  </si>
  <si>
    <t>02 3 02 00000</t>
  </si>
  <si>
    <t>02 3 02 88340</t>
  </si>
  <si>
    <t>Основное мероприятие «Финансовое обеспечение деятельности органов местного самоуправления»</t>
  </si>
  <si>
    <t>02 5 01 00000</t>
  </si>
  <si>
    <t>02 5 01 82010</t>
  </si>
  <si>
    <t>Основное мероприятие «Финансовое обеспечение деятельности муниципальных казенных  учреждений»</t>
  </si>
  <si>
    <t>Финансовое обеспечение деятельности структурных подразделений отделов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</si>
  <si>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02 5 02 00000</t>
  </si>
  <si>
    <t>02 5 02 80590</t>
  </si>
  <si>
    <t>02 4 07 00000</t>
  </si>
  <si>
    <t>Основное мероприятие «Развитие физической культуры и спорта в муниципальных  учреждениях»</t>
  </si>
  <si>
    <t>Расходы на обеспечение деятельности (оказание услуг) муниципальных учреждений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(Закупка товаров, работ и услуг для обеспечения государственных (муниципальных) нужд)</t>
  </si>
  <si>
    <t>Основное мероприятие «Обеспечение предоставления муниципальных услуг»</t>
  </si>
  <si>
    <t>Мероприятия в области физической культуры и спорта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(Закупка товаров, работ и услуг для обеспечения государственных (муниципальных) нужд)</t>
  </si>
  <si>
    <t>13 1 02 00000</t>
  </si>
  <si>
    <t>13 1 02 00590</t>
  </si>
  <si>
    <t>13 1 03 00000</t>
  </si>
  <si>
    <t>Расходы на обеспечение функций органов местного самоуправления в рамках подпрограммы «Обеспечение реализации муниципальной программы»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(Закупка товаров, работ и услуг для обеспечения государственных (муниципальных) нужд)</t>
  </si>
  <si>
    <t>39 3 01 00000</t>
  </si>
  <si>
    <t>39 3 01 82010</t>
  </si>
  <si>
    <t>927</t>
  </si>
  <si>
    <t>39 1 04 00000</t>
  </si>
  <si>
    <t>39 1 04 20540</t>
  </si>
  <si>
    <t>Мероприятия активной политики занятости населения в рамках подпрограммы «Управление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(Закупка товаров, работ и услуг для обеспечения государственных (муниципальных) нужд)</t>
  </si>
  <si>
    <t>Основное мероприятие «Выравнивание бюджетной обеспеченности муниципальных образований»</t>
  </si>
  <si>
    <t>14</t>
  </si>
  <si>
    <t>39 2 02 00000</t>
  </si>
  <si>
    <t>Расходы на обеспечение деятельности (оказание услуг) муниципальных учреждений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</si>
  <si>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</si>
  <si>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13</t>
  </si>
  <si>
    <t>04</t>
  </si>
  <si>
    <t>05</t>
  </si>
  <si>
    <t>02</t>
  </si>
  <si>
    <t>07</t>
  </si>
  <si>
    <t>06</t>
  </si>
  <si>
    <t>Расходы на обеспечение деятельности (оказание услуг) муниципальных учреждений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района"(Иные бюджетные ассигнования)</t>
  </si>
  <si>
    <t>03</t>
  </si>
  <si>
    <t>09</t>
  </si>
  <si>
    <t>08</t>
  </si>
  <si>
    <t>Основное мероприятие «Финансовое обеспечение деятельности подведомственных учреждений»</t>
  </si>
  <si>
    <t>25 2 04 00000</t>
  </si>
  <si>
    <t>25 2 04 00590</t>
  </si>
  <si>
    <t>Дорожное хозяйство(дорожные фонды)</t>
  </si>
  <si>
    <t>Муниципальная программа Репьевского муниципального района «Развитие транспортной системы»</t>
  </si>
  <si>
    <t>24 1 00 00000</t>
  </si>
  <si>
    <t xml:space="preserve">Подрограмма «Развитие дорожного хозяйства в Репьевском муниципальном районе» </t>
  </si>
  <si>
    <t>24 1 01 00000</t>
  </si>
  <si>
    <t>24 1 01 81290</t>
  </si>
  <si>
    <t>Расходы на обеспечение деятельности (оказание услуг) муниципальных учреждений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района"(Закупка товаров, работ и услуг для обеспечения государственных (муниципальных) нужд)</t>
  </si>
  <si>
    <t>26 2 03 00000</t>
  </si>
  <si>
    <t>26 2 03 00590</t>
  </si>
  <si>
    <t>11</t>
  </si>
  <si>
    <t>Расходы на обеспечение деятельности (оказание услуг) муниципальных учреждений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</si>
  <si>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спорта»(Иные бюджетные ассигнования)</t>
  </si>
  <si>
    <t>39 1 01 80810</t>
  </si>
  <si>
    <t>ВЕДОМСТВЕННАЯ СТРУКТУРА РАСХОДОВ БЮДЖЕТА</t>
  </si>
  <si>
    <t>Наименование</t>
  </si>
  <si>
    <t>ГРБС</t>
  </si>
  <si>
    <t>Рз</t>
  </si>
  <si>
    <t>ПР</t>
  </si>
  <si>
    <t>ЦСР</t>
  </si>
  <si>
    <t>ВР</t>
  </si>
  <si>
    <t>(тыс.рублей)</t>
  </si>
  <si>
    <t>В С Е Г О</t>
  </si>
  <si>
    <t>Доплаты к пенсиям муниципальных служащих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(Социальное обеспечение и иные выплаты населению)</t>
  </si>
  <si>
    <t>Оказание социальной помощи отдельным категориям граждан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 » (Социальное обеспечение и иные выплаты населению)</t>
  </si>
  <si>
    <t xml:space="preserve">Подпрограмма «Развитие дошкольного и общего образования» муниципальной программы Репьевского муниципального района «Развитие образования» </t>
  </si>
  <si>
    <t>02 1 00 00000</t>
  </si>
  <si>
    <t xml:space="preserve">Подпрограмма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 </t>
  </si>
  <si>
    <t>02 4 00 00000</t>
  </si>
  <si>
    <t>ОБРАЗОВАНИЕ</t>
  </si>
  <si>
    <t>Дошкольное образование</t>
  </si>
  <si>
    <t>Муниципальная программа Репьевского муниципального района  «Развитие образования»</t>
  </si>
  <si>
    <t>02 0 00 00000</t>
  </si>
  <si>
    <t>Общее образование</t>
  </si>
  <si>
    <t>Подпрограмма «Развитие дополнительного образования и воспитания» муниципальной программы Репьевского муниципального района «Развитие образования»</t>
  </si>
  <si>
    <t>02 2 00 00000</t>
  </si>
  <si>
    <t>Подпрограмма «Организация отдыха и оздоровления детей и молодежи» муниципальной программы Репьевского муниципального района «Развитие образования»</t>
  </si>
  <si>
    <t>02 3 00 00000</t>
  </si>
  <si>
    <t>Другие вопросы в области образования</t>
  </si>
  <si>
    <t>Подпрограмма «Финансовое обеспечение реализации муниципальной программы» муниципальной программы Репьевского муниципального района «Развитие образования»</t>
  </si>
  <si>
    <t>02 5 00 00000</t>
  </si>
  <si>
    <t>Охрана семьи и детства</t>
  </si>
  <si>
    <t>Расходы на обеспечение деятельности (оказание услуг) муниципальных учреждений в рамках подпрограммы «Искусство и наследие» муниципальной программы Репьевского муниципального района «Развитие 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</si>
  <si>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«Развитие культуры » муниципальной программы Репьевского муниципального района «Развитие 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</si>
  <si>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«Развитие культуры » муниципальной программы Репьевского муниципального района «Развитие культуры» (Иные бюджетные ассигнования)</t>
  </si>
  <si>
    <t>Расходы на обеспечение функций органов местного самоуправления в рамках подпрограммы «Обеспечение реализации муниципальной программы» муниципальной программы Репьевского муниципального района «Развитие 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</si>
  <si>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(Иные бюджетные ассигнования)</t>
  </si>
  <si>
    <t>924</t>
  </si>
  <si>
    <t>Обеспечение государственных гарантий реализации прав на получение общедоступного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</si>
  <si>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</si>
  <si>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«Развитие дополнительного образования и воспитания»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</si>
  <si>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структурных подразделений отделов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</si>
  <si>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</si>
  <si>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«Развитие сети автомобильных дорог общего пользования»</t>
  </si>
  <si>
    <t>Мероприятия  по развитию сети автомобильных дорог общего пользования в рамках подпрограммы "Развитие дорожного хозяйства в Репьевском муниципальном районе" муниципальной программы  Репьевского муниципального района"Развитие транспортной системы " (Закупка товаров, работ и услуг для обеспечения государственных (муниципальных) нужд)</t>
  </si>
  <si>
    <t>Основное мероприятие «Выявление и поддержка одаренных детей и талантливой молодежи»</t>
  </si>
  <si>
    <t>02 2 02 00000</t>
  </si>
  <si>
    <t>02 2 02 00590</t>
  </si>
  <si>
    <t>Основное мероприятие «Обеспечение проведения противоэпизоотических мероприятий»</t>
  </si>
  <si>
    <t>25 2 01 00000</t>
  </si>
  <si>
    <t>Основное мероприятие «Реализация мероприятий активной политики занятости населения»</t>
  </si>
  <si>
    <t>39 1 01 00000</t>
  </si>
  <si>
    <t>02 1 01 78150</t>
  </si>
  <si>
    <t>25 0 00 00000</t>
  </si>
  <si>
    <t>25 2 00 00000</t>
  </si>
  <si>
    <t>Муниципальная программа Репьевского муниципального района «Муниципальное управление Репьевского муниципального района»</t>
  </si>
  <si>
    <t>26 0 00 00000</t>
  </si>
  <si>
    <t>Подпрограмма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</t>
  </si>
  <si>
    <t>26 2 00 00000</t>
  </si>
  <si>
    <t>Муниципальная программа Репьевского муниципального района «Развитие культуры»</t>
  </si>
  <si>
    <t>11 0 00 00000</t>
  </si>
  <si>
    <t>Подпрограмма «Искусство и наследие» муниципальной программы Репьевского муниципального района «Развитие культуры»</t>
  </si>
  <si>
    <t>11 1 00 00000</t>
  </si>
  <si>
    <t>Подпрограмма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</t>
  </si>
  <si>
    <t>26 1 00 00000</t>
  </si>
  <si>
    <t>Муниципальная программа Репьевского муниципального района «Организация деятельности административной комиссии муниципального района»</t>
  </si>
  <si>
    <t>Подпрограмма"Содержание штата административной комиссии"муниципальной программы Репьевского муниципального района«Организация деятельности административной комиссии муниципального района»</t>
  </si>
  <si>
    <t>58 0 00 00000</t>
  </si>
  <si>
    <t>58 1 00 00000</t>
  </si>
  <si>
    <t>Подпрограмма «Материальное обеспечение административной комиссии» муниципальной программы Репьевского муниципального района «Организация деятельности административной комиссии муниципального района»</t>
  </si>
  <si>
    <t>58 2 00 00000</t>
  </si>
  <si>
    <t>15 0 00 00000</t>
  </si>
  <si>
    <t>15 1 00 00000</t>
  </si>
  <si>
    <t>НАЦИОНАЛЬНАЯ ЭКОНОМИКА</t>
  </si>
  <si>
    <t>Сельское хозяйство и рыболовство</t>
  </si>
  <si>
    <t>ОБЩЕГОСУДАРСТВЕННЫЕ ВОПРОСЫ</t>
  </si>
  <si>
    <t>Другие общегосударственные вопросы</t>
  </si>
  <si>
    <t>КУЛЬТУРА, КИНЕМАТОГРАФИЯ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</si>
  <si>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</si>
  <si>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</si>
  <si>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</si>
  <si>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</si>
  <si>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</si>
  <si>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Муниципальная программа Репьевского муниципального района «Энергоэффективность и развитие энергетики»»</t>
  </si>
  <si>
    <t>30 0 00 00000</t>
  </si>
  <si>
    <t>30 1 00 00000</t>
  </si>
  <si>
    <t>СОЦИАЛЬНАЯ ПОЛИТИКА</t>
  </si>
  <si>
    <t>Пенсионное обеспечение</t>
  </si>
  <si>
    <t>Муниципальная программа Репьевского муниципального района «Обеспечение доступным и комфортным жильем и коммунальными услугами населения Репьевского района»</t>
  </si>
  <si>
    <t>Подпрограмма «Обеспечение жильем молодых семей» муниципальной программы Репьевского муниципального района «Обеспечение доступным и комфортным жильем и коммунальными услугами населения Репьевского района»</t>
  </si>
  <si>
    <t>05 0 00 00000</t>
  </si>
  <si>
    <t>05 1 00 00000</t>
  </si>
  <si>
    <t>Социальное обеспечение населения</t>
  </si>
  <si>
    <t>Подпрограмма «Развитие культуры » муниципальной программы Репьевского муниципального района «Развитие культуры»</t>
  </si>
  <si>
    <t>11 3 00 00000</t>
  </si>
  <si>
    <t>11 5 00 00000</t>
  </si>
  <si>
    <t>Другие вопросы в области культуры, кинематографии</t>
  </si>
  <si>
    <t>Подпрограмма «Обеспечение реализации муниципальной программы» муниципальной программы Репьевского муниципального района «Развитие культуры»</t>
  </si>
  <si>
    <t>11 4 00 00000</t>
  </si>
  <si>
    <t>ФИЗИЧЕСКАЯ КУЛЬТУРА И СПОРТ</t>
  </si>
  <si>
    <t>Массовый спорт</t>
  </si>
  <si>
    <t>Муниципальная программа Репьевского муниципального района «Развитие физической культуры и спорта»</t>
  </si>
  <si>
    <t>Подпрограмма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</t>
  </si>
  <si>
    <t>13 0 00 00000</t>
  </si>
  <si>
    <t>13 1 00 00000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</si>
  <si>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</si>
  <si>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«Обеспечение реализации муниципальной программы»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</t>
  </si>
  <si>
    <t>39 3 00 00000</t>
  </si>
  <si>
    <t>Муниципальная программа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</t>
  </si>
  <si>
    <t>39 0 00 00000</t>
  </si>
  <si>
    <t>Резервные фонды</t>
  </si>
  <si>
    <t>Подпрограмма «Управление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</t>
  </si>
  <si>
    <t>39 1 00 00000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</si>
  <si>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</si>
  <si>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</t>
  </si>
  <si>
    <t>39 2 00 00000</t>
  </si>
  <si>
    <t>Расходы на обеспечение функций органов местного самоуправления в рамках подпрограммы «Обеспечение реализации муниципальной программы»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</si>
  <si>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Репьевского муниципального района (финансовое обеспечение непредвиденных расходов) в рамках подпрограммы «Управление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(Иные бюджетные ассигнования)</t>
  </si>
  <si>
    <t>Основное мероприятие «Финансовое обеспечение деятельности  органов местного самоуправления»</t>
  </si>
  <si>
    <t>Расходы на обеспечение функций органов местного самоуправления в рамках подпрограммы «Муниципальное управление» муниципальной программы Репьевского муниципального района «Муниципальное управление Репьевского 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</si>
  <si>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подпрограммы «Муниципальное управление» муниципальной программы Репьевского муниципального района «Муниципальное управление Репьевского  муниципального района» (Закупка товаров, работ и услуг для обеспечения государственных (муниципальных) нужд)</t>
  </si>
  <si>
    <t>914</t>
  </si>
  <si>
    <t>Расходы на обеспечение деятельности главы администрации Репьевского муниципального района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</si>
  <si>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26 1 01 00000</t>
  </si>
  <si>
    <t>26 1 01 82010</t>
  </si>
  <si>
    <t>26 1 01 82020</t>
  </si>
  <si>
    <t>13 1 03 80410</t>
  </si>
  <si>
    <t>Основное мероприятие «Осуществление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правовых актов Воронежской области»</t>
  </si>
  <si>
    <t>Осуществление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»</t>
  </si>
  <si>
    <t>26 1 02 00000</t>
  </si>
  <si>
    <t>26 1 02 78090</t>
  </si>
  <si>
    <t>Расходы на обеспечение деятельности (оказание услуг) муниципальных учреждений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</si>
  <si>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</si>
  <si>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</si>
  <si>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</t>
  </si>
  <si>
    <t xml:space="preserve">Обеспечение учащихся общеобразовательных учреждений молочной продукцией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 </t>
  </si>
  <si>
    <t>8</t>
  </si>
  <si>
    <t>9</t>
  </si>
  <si>
    <t>02 1 02 78130</t>
  </si>
  <si>
    <t>Обеспечение учащихся общеобразовательных учреждений молочной продукцией 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</si>
  <si>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02 3 03 78320</t>
  </si>
  <si>
    <t>02 3 03 78410</t>
  </si>
  <si>
    <t>Оздоровление детей в рамках подпрограммы «Социальная поддержка детей-сирот и детей, нуждающихся в особой защите государства» муниципальной программы  Репьевского муниципального района «Развитие образования» (Социальное обеспечение и иные выплаты населению)</t>
  </si>
  <si>
    <t>Обеспечение учащихся общеобразовательных учреждений молочной продукцией 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</si>
  <si>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 xml:space="preserve">Организация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 </t>
  </si>
  <si>
    <t>Мероприятия в области физической культуры и спорта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</si>
  <si>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других расходных обязательств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(Иные бюджетные ассигнования)</t>
  </si>
  <si>
    <t xml:space="preserve">Расходы на реализацию и проведение временного трудоустройства несовершеннолетних граждан в возрасте от 14 до 18 лет в свободное от учебы время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 </t>
  </si>
  <si>
    <t xml:space="preserve">Организация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 </t>
  </si>
  <si>
    <t>600</t>
  </si>
  <si>
    <t>500</t>
  </si>
  <si>
    <t>39 2 02 78050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</si>
  <si>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 общеобразовательную программу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(Социальное обеспечение и иные выплаты населению)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</si>
  <si>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 общеобразовательную программу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</si>
  <si>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</si>
  <si>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 1 01 L4970</t>
  </si>
  <si>
    <t>300</t>
  </si>
  <si>
    <t>Реализация мероприятий по обеспечению жильем молодых семей в рамках подпрограммы «Обеспечение жильем молодых семей» муниципальной программы Репьевского муниципального района «Обеспечение доступным и комфортным жильем и коммунальными услугами населения Репьевского района»  (Социальное обеспечение и иные выплаты населению)</t>
  </si>
  <si>
    <t>800</t>
  </si>
  <si>
    <t>Выполнение других расходных обязательств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</si>
  <si>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Организация сбалансированного горячего питания школьников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</si>
  <si>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Основное мероприятие «Обеспечение выплат приемной семье на содержание подопечных детей»</t>
  </si>
  <si>
    <t>Выплаты приемной семье на содержание подопечных детей в рамках подпрограммы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(Социальное обеспечение и иные выплаты населению)</t>
  </si>
  <si>
    <t>Выплаты семьям опекунов на содержание подопечных детей в рамках подпрограммы «Социальная поддержка детей-сирот и детей, нуждающихся в особой защите государства» муниципальной программы  Репьевского муниципального района «Развитие образования» (Социальное обеспечение и иные выплаты населению)</t>
  </si>
  <si>
    <t>Обеспечение выплаты вознаграждения, причитающегося приемному родителю в рамках подпрограммы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(Социальное обеспечение и иные выплаты населению)</t>
  </si>
  <si>
    <t>Основное мероприятие «Выполнение переданных полномочий по организации и осуществлению деятельности по опеке и попечительству»</t>
  </si>
  <si>
    <t>Выполнение переданных полномочий по организации и осуществлению деятельности по опеке и попечительству в рамках подпрограммы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</si>
  <si>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переданных полномочий по организации и осуществлению деятельности по опеке и попечительству в рамках подпрограммы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» (Закупка товаров, работ и услуг для обеспечения государственных (муниципальных) нужд)</t>
  </si>
  <si>
    <t>24 0 00 00000</t>
  </si>
  <si>
    <t>26 1 19 00000</t>
  </si>
  <si>
    <t>Основное мероприятие «Осуществление государственных полномочий по созданию и организации деятельности комиссий по делам несовершеннолетних и защите их прав»</t>
  </si>
  <si>
    <t>Создание и организация деятельности комиссий по делам несовершеннолетних и защите их прав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</si>
  <si>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Создание и организация деятельности комиссий по делам несовершеннолетних и защите их прав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</si>
  <si>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Основное мероприятие «Обеспечение выплат семьям опекунов на содержание подопечных детей»</t>
  </si>
  <si>
    <t>02 4 08 00000</t>
  </si>
  <si>
    <t>Основное мероприятие «Обеспечение выплаты вознаграждения, причитающегося приемному родителю»</t>
  </si>
  <si>
    <t>02 4 10 00000</t>
  </si>
  <si>
    <t>02 4 14 78392</t>
  </si>
  <si>
    <t>26 1 19 78391</t>
  </si>
  <si>
    <t>02 4 07 78541</t>
  </si>
  <si>
    <t>02 4 08 78543</t>
  </si>
  <si>
    <t>02 4 10 78542</t>
  </si>
  <si>
    <t>Подпрограмма «Развитие и поддержка малого  предпринимательства» муниципальной программы Репьевского муниципального района «Экономическое развитие и инновационная экономика »</t>
  </si>
  <si>
    <t>Основное мероприятие «Финансовая поддержка субъектов малого  предпринимательства»</t>
  </si>
  <si>
    <t>Развитие и поддержка деятельности АНО " Репьевский центр поддержки предпринимательства» по оказанию услуг субъектам малого предпринимательства в рамках подпрограммы «Развитие и поддержка малого  предпринимательства» муниципальной программы Репьевского муниципального района «Экономическое развитие и инновационная экономика » (Предоставление субсидий бюджетным, автономным учреждениям и иным некоммерческим организациям)</t>
  </si>
  <si>
    <t>Предоставление грантов начинающим субъектам малого предпринимательства-индивидуальным предпринимателям и юридическим лицам-производителям товаров(работ,услуг) в рамках подпрограммы «Развитие и поддержка малого  предпринимательства» муниципальной программы Репьевского муниципального района «Экономическое развитие и инновационная экономика » (Иные бюджетные ассигнования)</t>
  </si>
  <si>
    <t>15 1 03 80381</t>
  </si>
  <si>
    <t>15 1 03 80382</t>
  </si>
  <si>
    <t>100</t>
  </si>
  <si>
    <t>Капитальный ремонт и ремонт автомобильных дорог общего пользования местного значения  в рамках подпрограммы "Развитие дорожного хозяйства в Репьевском муниципальном районе" муниципальной программы  Репьевского муниципального района"Развитие транспортной системы " (Закупка товаров, работ и услуг для обеспечения государственных (муниципальных) нужд)</t>
  </si>
  <si>
    <t>24 1 01 S8850</t>
  </si>
  <si>
    <t>11 2 00 00000</t>
  </si>
  <si>
    <t>Подпрограмма "Образование" муниципальной программы Репьевского муниципального района «Развитие культуры»</t>
  </si>
  <si>
    <t>11 2 01 00000</t>
  </si>
  <si>
    <t>11 2 01 00590</t>
  </si>
  <si>
    <t>Расходы на обеспечение деятельности (оказание услуг) муниципальных учреждений в рамках подпрограммы «Образование» муниципальной программы Репьевского муниципального района «Развитие 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</si>
  <si>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«Образование»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</si>
  <si>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«Образование» муниципальной программы Репьевского муниципального района «Развитие культуры» (Иные бюджетные ассигнования)</t>
  </si>
  <si>
    <t>Жилищно-коммунальное хозяйство</t>
  </si>
  <si>
    <t>Благоустройство</t>
  </si>
  <si>
    <t>Основное мероприятие "Энергосбережение и повышение энергетической эффективности  в системе наружного освещения"</t>
  </si>
  <si>
    <t>39 2 05 00000</t>
  </si>
  <si>
    <t>39 2 05 78670</t>
  </si>
  <si>
    <t>Подпрограмма «Развитие сельской культуры Репьевского муниципального района на 2020-2028 годы» муниципальной программы Репьевского муниципального района «Развитие культуры»</t>
  </si>
  <si>
    <t>Реализация подпрограммы «Развитие сельской культуры Репьевского муниципального района на 2020-2028 годы»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</si>
  <si>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Муниципальная программа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</t>
  </si>
  <si>
    <t>Подпрограмма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</t>
  </si>
  <si>
    <t>Расходы на обеспечение деятельности (оказание услуг) муниципальных учреждений в рамках подпрограммы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</si>
  <si>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 (Закупка товаров, работ и услуг для обеспечения государственных (муниципальных) нужд)</t>
  </si>
  <si>
    <t>Подпрограмма «Повышение энергетической эффективности экономики Репьевского муниципального района и сокращение энергетических издержек в бюджетном секторе на 2020-2028 годы» муниципальной программы Репьевского муниципального района «Энергоэффективность и развитие энергетики»»</t>
  </si>
  <si>
    <t>Выполнение других расходных обязательств в рамках подпрограммы«Комплексные меры по профилактике правонарушений в Репьевском муниципальном районе»муниципальной программы Репьевского муниципального района«Профилактика правонарушений на территории Репьевского  муниципального района
на 2020 – 2028 годы»(Закупка товаров, работ и услуг для обеспечения государственных (муниципальных) нужд)</t>
  </si>
  <si>
    <r>
      <t>Повышение энергетической эффективности экономики и сокращение энергетических издержек в бюджетном секторе в рамках подпрограммы «Повышение энергетической эффективности экономики Репьевского муниципального района и сокращение энергетических издержек в бюджетном секторе на 2020-2028 годы» муниципальной программы Репьевского муниципального района «Энергоэффективность и развитие энергетики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>» (Закупка товаров, работ и услуг для обеспечения государственных (муниципальных) нужд)</t>
    </r>
  </si>
  <si>
    <t>39 2 11 00000</t>
  </si>
  <si>
    <t>Муниципальная программа Репьевского муниципального района «Экономическое развитие и инновационная экономика»</t>
  </si>
  <si>
    <t>Дорожное хозяйство (дорожные фонды)</t>
  </si>
  <si>
    <t>Муниципальная программа Репьевского муниципального района «Профилактика правонарушений на территории
Репьевского муниципального района 
на 2020 – 2028 годы»</t>
  </si>
  <si>
    <t>Осуществление отдельных государственных полномочий в области обращения с животными без владельцев  в рамках подпрограммы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 (Закупка товаров, работ и услуг для обеспечения государственных (муниципальных) нужд)</t>
  </si>
  <si>
    <t>Субсидии бюджетам сельских поселений на обеспечение комплексного развития сельских территорий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</si>
  <si>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t>Субсидии бюджетам сельских поселений на софинансирование расходных обязательств  в сфере обеспечения уличного освещения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</si>
  <si>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t>Дотации бюджетам сельских поселений на выравнивание бюджетной обеспеченности из бюджета субъекта Российской Федерации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</si>
  <si>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t>Дотации бюджетам сельских поселений на выравнивание бюджетной обеспеченности из бюджета муниципального района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</si>
  <si>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t>Мероприятия по организации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</si>
  <si>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"Благоустройство территорий муниципальных образований"</t>
  </si>
  <si>
    <t>25 2 01 78450</t>
  </si>
  <si>
    <t>02 1 02 78940</t>
  </si>
  <si>
    <t>Материально-техническое оснащение муниципальных общеобразовательных организаций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</si>
  <si>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1 02 S8750</t>
  </si>
  <si>
    <t>Реализация мероприятий областной адресной программы капитального ремонта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</si>
  <si>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2023 год</t>
  </si>
  <si>
    <t>Финансовое обеспечение деятельности структурных подразделений отделов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 (Социальное обеспечение и иные выплаты населению)</t>
  </si>
  <si>
    <t>02 1 02 L3040</t>
  </si>
  <si>
    <t>11 2 А1 00000</t>
  </si>
  <si>
    <t>11 2 А1 55190</t>
  </si>
  <si>
    <t>Региональный проект "Культурная среда"</t>
  </si>
  <si>
    <t>Оснащение образовательных учреждений в сфере культуры музыкальными инструментами, оборудованием и учебными материалами  в рамках подпрограммы «Образование»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</si>
  <si>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11 3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</si>
  <si>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</si>
  <si>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11 5 02 S8750</t>
  </si>
  <si>
    <t>Реализация мероприятий областной адресной программы капитального ремонта  в рамках подпрограммы «Развитие сельской культуры Репьевского муниципального района на 2020-2028 годы»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</si>
  <si>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39 2 05 78140</t>
  </si>
  <si>
    <t>Субсидии бюджетам сельских поселений на софинансирование расходных обязательств  в сфере модернизации уличного освещения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</si>
  <si>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</si>
  <si>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</si>
  <si>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02 1 02 53030</t>
  </si>
  <si>
    <t>Организация бесплатного горячего питания обучающихся.получающих начальное общее образование в муниципальных образовательных организациях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</si>
  <si>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обучающихся.получающих начальное общее образование в муниципальных образовательных организациях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</t>
  </si>
  <si>
    <t>39 2 11 L5760</t>
  </si>
  <si>
    <t>Реализация мероприятий по созданию условий для развития физической культуры и массового спорта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</si>
  <si>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2024 год</t>
  </si>
  <si>
    <t>Расходы на обеспечение функций органов местного самоуправления в рамках подпрограммы «Муниципальное управление» муниципальной программы Репьевского муниципального района «Муниципальное управление Репьевского  муниципального района» (Иные бюджетные ассигнования)</t>
  </si>
  <si>
    <t>13 1 02 S8790</t>
  </si>
  <si>
    <t>Поддержка отрасли культуры в рамках подпрограммы «Развитие культуры 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</si>
  <si>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Поддержка отрасли культуры в рамках подпрограммы «Искусство и наследие»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</si>
  <si>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Другие вопросы в области жилищно-коммунального хозяйства</t>
  </si>
  <si>
    <t>Муниципальная программа"Управление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района"</t>
  </si>
  <si>
    <t>39  0 00 00000</t>
  </si>
  <si>
    <t>Основное мероприятие «Строительство систем водоснабжения и водоотведения Воронежской области»</t>
  </si>
  <si>
    <t>39 2 09 00000</t>
  </si>
  <si>
    <t>39 2 09 78100</t>
  </si>
  <si>
    <t>Субсидии бюджетам сельских поселений на софинансирование капитальных вложений в объекты муниципальной собственности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</si>
  <si>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Прочие межбюджетные трансферты общего характера</t>
  </si>
  <si>
    <t>Основное мероприятие"Проведение  мониторинга и оценки эффективности развития муниципальных образований"</t>
  </si>
  <si>
    <t>39 2 06 00000</t>
  </si>
  <si>
    <t>39 2 06  79180</t>
  </si>
  <si>
    <t>11 3 А1 00000</t>
  </si>
  <si>
    <t>Региональный проект  «Культурная среда»</t>
  </si>
  <si>
    <t>Отдел культуры администрации Репьёвского муниципального района</t>
  </si>
  <si>
    <t>Отдел по образованию администрации Репьёвского муниципального района</t>
  </si>
  <si>
    <t>Отдел финансов администрации Репьёвского муниципального района</t>
  </si>
  <si>
    <t>Общегосударственные вопросы</t>
  </si>
  <si>
    <t>908</t>
  </si>
  <si>
    <t>11 3 А1 55190</t>
  </si>
  <si>
    <t>РЕПЬЁВСКОГО МУНИЦИПАЛЬНОГО РАЙОНА  на 2023 год и на плановый период 2024 и 2025 годов</t>
  </si>
  <si>
    <t>2025 год</t>
  </si>
  <si>
    <t>Транспорт</t>
  </si>
  <si>
    <t>Организация перевозок пассажиров автомобильным транспортом общего пользования по муниципальным маршрутам регулярных перевозок по регулируемым тарифам в рамках  подпрограммы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</si>
  <si>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Оказание мер государственной поддержки организациям и индивидуальным предпринимателям, осуществляющим деятельность по перевозке пассажиров автомобильным транспортом общего пользования  в рамках  подпрограммы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</si>
  <si>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26 2 02 81920</t>
  </si>
  <si>
    <t>39 2 02 88050</t>
  </si>
  <si>
    <t>39 2 12  78040</t>
  </si>
  <si>
    <t>Основное мероприятие "Софинансирование приоритетных социально значимых расходов местных бюджетов"</t>
  </si>
  <si>
    <t>39 2 12 00000</t>
  </si>
  <si>
    <t>Прочие межбюджетные трансферты, передаваемые бюджетам сельских поселений на предоставление финансовой поддержки поселениям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</si>
  <si>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Прочие межбюджетные трансферты, передаваемые бюджетам сельских поселений на предоставление финансовой поддержки поселениямв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</si>
  <si>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39 2 12  88040</t>
  </si>
  <si>
    <t>ПРИЛОЖЕНИЕ 4</t>
  </si>
  <si>
    <t>Софинансирование расходов по реализации мероприятий по ремонту объектов теплоэнергетического хозяйства муниципальных образований, находящихся в собственности, к очередному зимнему отопительному периоду в рамках подпрограммы «Повышение энергетической эффективности экономики Репьевского муниципального района и сокращение энергетических издержек в бюджетном секторе на 2020-2028 годы» муниципальной программы Репьевского муниципального района «Энергоэффективность и развитие энергетики»» (Закупка товаров, работ и услуг для обеспечения государственных (муниципальных) нужд)</t>
  </si>
  <si>
    <t>11 1 02 00000</t>
  </si>
  <si>
    <t>11 1 02 L5190</t>
  </si>
  <si>
    <t>39 2 13 00000</t>
  </si>
  <si>
    <t>39 2 13 78740</t>
  </si>
  <si>
    <t>Основное мероприятие «Ликвидация накопленного экологического ущерба, в том числе несанкционированного размещения отходов»</t>
  </si>
  <si>
    <t>Субсидии бюджетам сельских поселений на софинансирование проведения работ по разработке проектной документации по рекультивации несанкционированных свалок и проектной документации по ликвидации объектов накопленного вреда окружающей среде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</si>
  <si>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Другие вопросы в области охраны окружающей среды</t>
  </si>
  <si>
    <t>ОХРАНА ОКРУЖАЮЩЕЙ СРЕДЫ</t>
  </si>
  <si>
    <t>Иные межбюджетные трансферты бюджетам сельских поселений на приобретение служебного автотранспорта органам местного самоуправления поселений  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</si>
  <si>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Администрация Репьёвского муниципального района</t>
  </si>
  <si>
    <t>Контрольно-счетная палата Репьёвского муниципального района</t>
  </si>
  <si>
    <t xml:space="preserve">Молодежная политика 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</si>
  <si>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</si>
  <si>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</si>
  <si>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26 2 02 S9260</t>
  </si>
  <si>
    <t>Региональный проект "Патриотическое воспитание граждан Российской Федерации"</t>
  </si>
  <si>
    <t>02 1 EВ 00000</t>
  </si>
  <si>
    <t>02 1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</si>
  <si>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</si>
  <si>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1 02 S9120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</si>
  <si>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 </t>
  </si>
  <si>
    <t>к решению Совета народных депутатов Репьёвского муниципального района «О бюджете Репьёвского муниципального района на 2023 год и на плановый период 2024 и 2025 годов» от   22.12.2022года №111</t>
  </si>
  <si>
    <t>изменения</t>
  </si>
  <si>
    <t>сумма с учетом изменений</t>
  </si>
  <si>
    <t>7</t>
  </si>
  <si>
    <t>Реализация мероприятий областной адресной программы капитального ремонта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</si>
  <si>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 xml:space="preserve">Подпрограмма "Создание условий для обеспечения качественными услугами жилищно-коммунального хозяйства населения Репьевского муниципального района  Воронежской области"  </t>
  </si>
  <si>
    <t>05 2 00 00000</t>
  </si>
  <si>
    <t>Основное мероприятие "Приобретение коммунальной специализированной техники"</t>
  </si>
  <si>
    <t>05 2 06 00000</t>
  </si>
  <si>
    <t>Приобретение коммунальной специализированной техники в рамках подпрограммы «Создание условий для обеспечения качественными услугами жилищно-коммунального хозяйства населения Репьевского муниципального района» муниципальной программы Репьевского муниципального района «Обеспечение доступным и комфортным жильем и коммунальными услугами населения Репьевского района»(Закупка товаров, работ и услуг для обеспечения государственных (муниципальных) нужд)</t>
  </si>
  <si>
    <t>05 2 06 S8620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</si>
  <si>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</si>
  <si>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 Финансовое обеспечение выполнения других расходных обязательств"</t>
  </si>
  <si>
    <t>02 1 05 00000</t>
  </si>
  <si>
    <t>Возмещение расходов на размещение и питание граждан РФ, Украины, ДНР, ЛНР, находившихся в пунктах временного размещения и питания, за счет средств резервного фонда Правительства Российской Федерации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 (Предоставление субсидий бюджетным, автономным учреждениям и иным некоммерческим организациям)</t>
  </si>
  <si>
    <t>02 1 05 56940</t>
  </si>
  <si>
    <t>Региональный проект "Творческие люди"</t>
  </si>
  <si>
    <t>11 3 А2 00000</t>
  </si>
  <si>
    <t>11 3 А2 55190</t>
  </si>
  <si>
    <t>Государственная поддержка отрасли  культуры  в рамках подпрограммы «Развитие культуры » муниципальной программы Репьевского муниципального района «Развитие культуры»(Социальное обеспечение и иные выплаты населению)</t>
  </si>
  <si>
    <t>11 1 А2 00000</t>
  </si>
  <si>
    <t>Государственная поддержка отрасли  культуры в рамках подпрограммы «Искусство и наследие»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</si>
  <si>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11 1 А2 55190</t>
  </si>
  <si>
    <t>Государственная поддержка отрасли  культуры в рамках подпрограммы «Искусство и наследие» муниципальной программы Репьевского муниципального района «Развитие культуры» (Социальное обеспечение и иные выплаты населению)</t>
  </si>
  <si>
    <t>Основное мероприятие «Организация системы раздельного накопления твердых коммунальных отходов»</t>
  </si>
  <si>
    <t>39 2 16 00000</t>
  </si>
  <si>
    <t>39 2 16 79340</t>
  </si>
  <si>
    <t>Субсидии бюджетам сельских поселений на обеспечение мероприятий по формированию экологической культуры раздельного накопления твердых коммунальных отходов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</si>
  <si>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t>39 3 02 00000</t>
  </si>
  <si>
    <t>39 3 02 00590</t>
  </si>
  <si>
    <t>Основное мероприятие «Финансовое обеспечение деятельности подведомственных  учреждений»</t>
  </si>
  <si>
    <t xml:space="preserve"> Расходы на обеспечение деятельности (оказание услуг) муниципальных учреждений в рамках подпрограммы «Обеспечение реализации муниципальной программы»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</si>
  <si>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муниципальных учреждений в рамках подпрограммы «Обеспечение реализации муниципальной программы»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района»(Закупка товаров, работ и услуг для обеспечения государственных (муниципальных) нужд)</t>
  </si>
  <si>
    <t>Муниципальная программа "Муниципальное управление Репьевского муниципального района"</t>
  </si>
  <si>
    <t>Резервный фонд правительства ВО(проведение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района"(Закупка товаров, работ и услуг для обеспечения государственных (муниципальных) нужд)</t>
  </si>
  <si>
    <t>26 2 02 20570</t>
  </si>
  <si>
    <t>11 3 А2 78900</t>
  </si>
  <si>
    <t>Предоставление грантов в области науки,культуры,искусства и средств массовой информации  в рамках подпрограммы «Развитие культуры » муниципальной программы Репьевского муниципального района «Развитие культуры»(Социальное обеспечение и иные выплаты населению)</t>
  </si>
  <si>
    <t>Основное мероприятие"Резервный фонд правительства Воронежской области"(финансовое обеспечение непредвиденных расходов)</t>
  </si>
  <si>
    <t>02 1 04 00000</t>
  </si>
  <si>
    <t>Резервный фонд правительства ВО(оплата социально-значимых мероприятий)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</si>
  <si>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02 1 04 20540</t>
  </si>
  <si>
    <t>Резервный фонд правительства ВО(оплата социально-значимых мероприятий)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</si>
  <si>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02 5 04 00000</t>
  </si>
  <si>
    <t>02 5 04 20540</t>
  </si>
  <si>
    <t>Резервный фонд правительства ВО(оплата социально-значимых мероприятий)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</si>
  <si>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Субсидии бюджетам сельских поселений  на обеспечение мероприятий по организации системы раздельного накопления твердых коммунальных отходов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</si>
  <si>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t>39 2 16 78000</t>
  </si>
  <si>
    <t>02 1 02 S9380</t>
  </si>
  <si>
    <t>Приведение территорий образовательных организаций к нормативным требованиям 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</si>
  <si>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Материально-техническое оснащение муниципальных общеобразовательных организаций 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</si>
  <si>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Другие вопросы в области социальной политики</t>
  </si>
  <si>
    <t>Муниципальная программа Репьевского муниципального района  «Поддержка социально ориентированных некоммерческих организаций в Репьевском муниципальном районе»</t>
  </si>
  <si>
    <t>03 0 00 00000</t>
  </si>
  <si>
    <t xml:space="preserve">Подпрограмма «Предоставление на конкурсной основе грантов в форме субсидий  на поддержку социально ориентированных некоммерческих организаций в Репьевском муниципальном районе»  </t>
  </si>
  <si>
    <t>03 3 00 00000</t>
  </si>
  <si>
    <t xml:space="preserve"> Основное мероприятие «Финансовая поддержка социально ориентированных некоммерческих организаций на реализацию программ (проектов) путем предоставления грантов в форме субсидии »</t>
  </si>
  <si>
    <t>03 3 02 00000</t>
  </si>
  <si>
    <t>Предоставление на конкурсной  основе грантов в форме субсидий на поддержку социально ориентированных некоммерческих  организаций в рамках подпрограммы «Предоставление на конкурсной основе грантов в форме субсидий  на поддержку социально ориентированных некоммерческих организаций в Репьевском муниципальном районе»  муниципальной программы Репьевского муниципального района «Поддержка социально ориентированных некоммерческих организаций в Репьевском муниципальном районе» (Предоставление субсидий бюджетным, автономным учреждениям и иным некоммерческим организациям)</t>
  </si>
  <si>
    <t>03 3 02 S8890</t>
  </si>
  <si>
    <t>39 2 06  79270</t>
  </si>
  <si>
    <t>Иные межбюджетные трансферты на поощрение муниципальных образований за наращивание налогового (экономического) потенциала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</si>
  <si>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Приложение № 3 к решению Совета народных депутатов Репьёвского муниципального района от "____"______________ 2023 г. № 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</si>
</sst>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0"/>
    <numFmt numFmtId="178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176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justify" vertical="top" wrapText="1"/>
    </xf>
    <xf numFmtId="176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1" fontId="1" fillId="0" borderId="10" xfId="0" applyNumberFormat="1" applyFont="1" applyFill="1" applyBorder="1" applyAlignment="1">
      <alignment horizontal="left" wrapText="1"/>
    </xf>
    <xf numFmtId="176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176" fontId="2" fillId="0" borderId="11" xfId="0" applyNumberFormat="1" applyFont="1" applyFill="1" applyBorder="1" applyAlignment="1">
      <alignment horizontal="center"/>
    </xf>
    <xf numFmtId="12" fontId="1" fillId="0" borderId="1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12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zoomScale="80" zoomScaleNormal="80" zoomScalePageLayoutView="0" workbookViewId="0" topLeftCell="A79">
      <selection activeCell="L11" sqref="L11:L12"/>
    </sheetView>
  </sheetViews>
  <sheetFormatPr defaultColWidth="9.00390625" defaultRowHeight="12.75"/>
  <cols>
    <col min="1" max="1" width="80.375" style="2" customWidth="1"/>
    <col min="2" max="2" width="5.875" style="2" customWidth="1"/>
    <col min="3" max="3" width="4.25390625" style="2" customWidth="1"/>
    <col min="4" max="4" width="3.75390625" style="2" customWidth="1"/>
    <col min="5" max="5" width="15.625" style="2" customWidth="1"/>
    <col min="6" max="6" width="7.00390625" style="2" customWidth="1"/>
    <col min="7" max="7" width="23.00390625" style="4" hidden="1" customWidth="1"/>
    <col min="8" max="8" width="16.75390625" style="4" hidden="1" customWidth="1"/>
    <col min="9" max="9" width="23.00390625" style="4" hidden="1" customWidth="1"/>
    <col min="10" max="10" width="16.75390625" style="4" hidden="1" customWidth="1"/>
    <col min="11" max="11" width="23.00390625" style="4" hidden="1" customWidth="1"/>
    <col min="12" max="12" width="16.625" style="4" customWidth="1"/>
    <col min="13" max="13" width="23.00390625" style="4" customWidth="1"/>
    <col min="14" max="15" width="16.375" style="4" customWidth="1"/>
    <col min="16" max="17" width="9.125" style="2" customWidth="1"/>
    <col min="18" max="16384" width="9.125" style="2" customWidth="1"/>
  </cols>
  <sheetData>
    <row r="1" spans="6:15" ht="46.5" customHeight="1">
      <c r="F1" s="59" t="s">
        <v>500</v>
      </c>
      <c r="G1" s="59"/>
      <c r="H1" s="59"/>
      <c r="I1" s="59"/>
      <c r="J1" s="59"/>
      <c r="K1" s="59"/>
      <c r="L1" s="59"/>
      <c r="M1" s="59"/>
      <c r="N1" s="59"/>
      <c r="O1" s="59"/>
    </row>
    <row r="2" spans="2:15" ht="15.75">
      <c r="B2" s="3"/>
      <c r="E2" s="32"/>
      <c r="F2" s="32"/>
      <c r="G2" s="32"/>
      <c r="H2" s="32"/>
      <c r="I2" s="32"/>
      <c r="J2" s="32"/>
      <c r="K2" s="32"/>
      <c r="L2" s="32"/>
      <c r="M2" s="32"/>
      <c r="N2" s="2"/>
      <c r="O2" s="34" t="s">
        <v>415</v>
      </c>
    </row>
    <row r="3" spans="1:15" ht="15.75">
      <c r="A3" s="3"/>
      <c r="B3" s="31"/>
      <c r="C3" s="31"/>
      <c r="D3" s="31"/>
      <c r="E3" s="31"/>
      <c r="F3" s="57" t="s">
        <v>438</v>
      </c>
      <c r="G3" s="57"/>
      <c r="H3" s="57"/>
      <c r="I3" s="57"/>
      <c r="J3" s="57"/>
      <c r="K3" s="57"/>
      <c r="L3" s="57"/>
      <c r="M3" s="57"/>
      <c r="N3" s="57"/>
      <c r="O3" s="57"/>
    </row>
    <row r="4" spans="1:15" ht="15.75">
      <c r="A4" s="3"/>
      <c r="B4" s="31"/>
      <c r="C4" s="31"/>
      <c r="D4" s="31"/>
      <c r="E4" s="31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5.75">
      <c r="A5" s="3"/>
      <c r="B5" s="31"/>
      <c r="C5" s="31"/>
      <c r="D5" s="31"/>
      <c r="E5" s="31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43.5" customHeight="1">
      <c r="A6" s="3"/>
      <c r="B6" s="31"/>
      <c r="C6" s="31"/>
      <c r="D6" s="31"/>
      <c r="E6" s="31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ht="15.75">
      <c r="A7" s="3"/>
    </row>
    <row r="8" spans="1:15" ht="15.75">
      <c r="A8" s="58" t="s">
        <v>134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5.75">
      <c r="A9" s="58" t="s">
        <v>402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5.75">
      <c r="A10" s="3"/>
      <c r="O10" s="4" t="s">
        <v>141</v>
      </c>
    </row>
    <row r="11" spans="1:15" ht="15.75" customHeight="1">
      <c r="A11" s="56" t="s">
        <v>135</v>
      </c>
      <c r="B11" s="56" t="s">
        <v>136</v>
      </c>
      <c r="C11" s="56" t="s">
        <v>137</v>
      </c>
      <c r="D11" s="56" t="s">
        <v>138</v>
      </c>
      <c r="E11" s="56" t="s">
        <v>139</v>
      </c>
      <c r="F11" s="56" t="s">
        <v>140</v>
      </c>
      <c r="G11" s="54" t="s">
        <v>358</v>
      </c>
      <c r="H11" s="54" t="s">
        <v>439</v>
      </c>
      <c r="I11" s="54" t="s">
        <v>440</v>
      </c>
      <c r="J11" s="54" t="s">
        <v>439</v>
      </c>
      <c r="K11" s="54" t="s">
        <v>440</v>
      </c>
      <c r="L11" s="54" t="s">
        <v>439</v>
      </c>
      <c r="M11" s="54" t="s">
        <v>440</v>
      </c>
      <c r="N11" s="54" t="s">
        <v>378</v>
      </c>
      <c r="O11" s="54" t="s">
        <v>403</v>
      </c>
    </row>
    <row r="12" spans="1:15" ht="14.25" customHeight="1">
      <c r="A12" s="56"/>
      <c r="B12" s="56"/>
      <c r="C12" s="56"/>
      <c r="D12" s="56"/>
      <c r="E12" s="56"/>
      <c r="F12" s="56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 t="s">
        <v>441</v>
      </c>
      <c r="I14" s="11" t="s">
        <v>266</v>
      </c>
      <c r="J14" s="11" t="s">
        <v>441</v>
      </c>
      <c r="K14" s="11" t="s">
        <v>266</v>
      </c>
      <c r="L14" s="11"/>
      <c r="M14" s="11" t="s">
        <v>266</v>
      </c>
      <c r="N14" s="11" t="s">
        <v>267</v>
      </c>
      <c r="O14" s="11" t="s">
        <v>26</v>
      </c>
    </row>
    <row r="15" spans="1:15" ht="23.25" customHeight="1">
      <c r="A15" s="10" t="s">
        <v>142</v>
      </c>
      <c r="B15" s="35"/>
      <c r="C15" s="35"/>
      <c r="D15" s="35"/>
      <c r="E15" s="35"/>
      <c r="F15" s="35"/>
      <c r="G15" s="12">
        <f>SUM(G16:G16,G139,G183,G290,G23)</f>
        <v>453072.3</v>
      </c>
      <c r="H15" s="12">
        <f>SUM(I15-G15)</f>
        <v>99978.79999999999</v>
      </c>
      <c r="I15" s="12">
        <f>SUM(I16:I16,I139,I183,I290,I23)</f>
        <v>553051.1</v>
      </c>
      <c r="J15" s="12">
        <f>SUM(K15-I15)</f>
        <v>29947.300000000047</v>
      </c>
      <c r="K15" s="12">
        <f>SUM(K16:K16,K139,K183,K290,K23)</f>
        <v>582998.4</v>
      </c>
      <c r="L15" s="12">
        <f>SUM(M15-K15)</f>
        <v>63670.59999999998</v>
      </c>
      <c r="M15" s="12">
        <f>SUM(M16:M16,M139,M183,M290,M23)</f>
        <v>646669</v>
      </c>
      <c r="N15" s="12">
        <f>SUM(N16:N16,N139,N183,N290,N23)</f>
        <v>407803</v>
      </c>
      <c r="O15" s="12">
        <f>SUM(O16:O16,O139,O183,O290,O23)</f>
        <v>379366.9</v>
      </c>
    </row>
    <row r="16" spans="1:15" s="5" customFormat="1" ht="30" customHeight="1">
      <c r="A16" s="39" t="s">
        <v>427</v>
      </c>
      <c r="B16" s="16" t="s">
        <v>400</v>
      </c>
      <c r="C16" s="16"/>
      <c r="D16" s="16"/>
      <c r="E16" s="16"/>
      <c r="F16" s="16"/>
      <c r="G16" s="12">
        <f aca="true" t="shared" si="0" ref="G16:O17">SUM(G17)</f>
        <v>689</v>
      </c>
      <c r="H16" s="1">
        <f aca="true" t="shared" si="1" ref="H16:H83">SUM(I16-G16)</f>
        <v>80.20000000000005</v>
      </c>
      <c r="I16" s="12">
        <f t="shared" si="0"/>
        <v>769.2</v>
      </c>
      <c r="J16" s="1">
        <f aca="true" t="shared" si="2" ref="J16:J83">SUM(K16-I16)</f>
        <v>0</v>
      </c>
      <c r="K16" s="12">
        <f t="shared" si="0"/>
        <v>769.2</v>
      </c>
      <c r="L16" s="12">
        <f aca="true" t="shared" si="3" ref="L16:L79">SUM(M16-K16)</f>
        <v>31</v>
      </c>
      <c r="M16" s="12">
        <f t="shared" si="0"/>
        <v>800.2</v>
      </c>
      <c r="N16" s="12">
        <f t="shared" si="0"/>
        <v>523.4</v>
      </c>
      <c r="O16" s="12">
        <f t="shared" si="0"/>
        <v>523.4</v>
      </c>
    </row>
    <row r="17" spans="1:15" s="5" customFormat="1" ht="26.25" customHeight="1">
      <c r="A17" s="13" t="s">
        <v>205</v>
      </c>
      <c r="B17" s="16" t="s">
        <v>400</v>
      </c>
      <c r="C17" s="16" t="s">
        <v>107</v>
      </c>
      <c r="D17" s="16"/>
      <c r="E17" s="16"/>
      <c r="F17" s="16"/>
      <c r="G17" s="12">
        <f t="shared" si="0"/>
        <v>689</v>
      </c>
      <c r="H17" s="1">
        <f t="shared" si="1"/>
        <v>80.20000000000005</v>
      </c>
      <c r="I17" s="12">
        <f t="shared" si="0"/>
        <v>769.2</v>
      </c>
      <c r="J17" s="1">
        <f t="shared" si="2"/>
        <v>0</v>
      </c>
      <c r="K17" s="12">
        <f t="shared" si="0"/>
        <v>769.2</v>
      </c>
      <c r="L17" s="12">
        <f t="shared" si="3"/>
        <v>31</v>
      </c>
      <c r="M17" s="12">
        <f t="shared" si="0"/>
        <v>800.2</v>
      </c>
      <c r="N17" s="12">
        <f t="shared" si="0"/>
        <v>523.4</v>
      </c>
      <c r="O17" s="12">
        <f t="shared" si="0"/>
        <v>523.4</v>
      </c>
    </row>
    <row r="18" spans="1:15" s="5" customFormat="1" ht="59.25" customHeight="1">
      <c r="A18" s="10" t="s">
        <v>284</v>
      </c>
      <c r="B18" s="16" t="s">
        <v>400</v>
      </c>
      <c r="C18" s="16" t="s">
        <v>107</v>
      </c>
      <c r="D18" s="17" t="s">
        <v>115</v>
      </c>
      <c r="E18" s="17"/>
      <c r="F18" s="17"/>
      <c r="G18" s="12">
        <f aca="true" t="shared" si="4" ref="G18:O21">SUM(G19)</f>
        <v>689</v>
      </c>
      <c r="H18" s="1">
        <f t="shared" si="1"/>
        <v>80.20000000000005</v>
      </c>
      <c r="I18" s="12">
        <f t="shared" si="4"/>
        <v>769.2</v>
      </c>
      <c r="J18" s="1">
        <f t="shared" si="2"/>
        <v>0</v>
      </c>
      <c r="K18" s="12">
        <f t="shared" si="4"/>
        <v>769.2</v>
      </c>
      <c r="L18" s="12">
        <f t="shared" si="3"/>
        <v>31</v>
      </c>
      <c r="M18" s="12">
        <f t="shared" si="4"/>
        <v>800.2</v>
      </c>
      <c r="N18" s="12">
        <f t="shared" si="4"/>
        <v>523.4</v>
      </c>
      <c r="O18" s="12">
        <f t="shared" si="4"/>
        <v>523.4</v>
      </c>
    </row>
    <row r="19" spans="1:15" s="5" customFormat="1" ht="42.75" customHeight="1">
      <c r="A19" s="13" t="s">
        <v>185</v>
      </c>
      <c r="B19" s="16" t="s">
        <v>400</v>
      </c>
      <c r="C19" s="16" t="s">
        <v>107</v>
      </c>
      <c r="D19" s="17" t="s">
        <v>115</v>
      </c>
      <c r="E19" s="16" t="s">
        <v>186</v>
      </c>
      <c r="F19" s="17"/>
      <c r="G19" s="12">
        <f t="shared" si="4"/>
        <v>689</v>
      </c>
      <c r="H19" s="1">
        <f t="shared" si="1"/>
        <v>80.20000000000005</v>
      </c>
      <c r="I19" s="12">
        <f t="shared" si="4"/>
        <v>769.2</v>
      </c>
      <c r="J19" s="1">
        <f t="shared" si="2"/>
        <v>0</v>
      </c>
      <c r="K19" s="12">
        <f t="shared" si="4"/>
        <v>769.2</v>
      </c>
      <c r="L19" s="12">
        <f t="shared" si="3"/>
        <v>31</v>
      </c>
      <c r="M19" s="12">
        <f t="shared" si="4"/>
        <v>800.2</v>
      </c>
      <c r="N19" s="12">
        <f t="shared" si="4"/>
        <v>523.4</v>
      </c>
      <c r="O19" s="12">
        <f t="shared" si="4"/>
        <v>523.4</v>
      </c>
    </row>
    <row r="20" spans="1:15" s="5" customFormat="1" ht="52.5" customHeight="1">
      <c r="A20" s="13" t="s">
        <v>193</v>
      </c>
      <c r="B20" s="16" t="s">
        <v>400</v>
      </c>
      <c r="C20" s="16" t="s">
        <v>107</v>
      </c>
      <c r="D20" s="17" t="s">
        <v>115</v>
      </c>
      <c r="E20" s="16" t="s">
        <v>194</v>
      </c>
      <c r="F20" s="17"/>
      <c r="G20" s="12">
        <f t="shared" si="4"/>
        <v>689</v>
      </c>
      <c r="H20" s="1">
        <f t="shared" si="1"/>
        <v>80.20000000000005</v>
      </c>
      <c r="I20" s="12">
        <f t="shared" si="4"/>
        <v>769.2</v>
      </c>
      <c r="J20" s="1">
        <f t="shared" si="2"/>
        <v>0</v>
      </c>
      <c r="K20" s="12">
        <f t="shared" si="4"/>
        <v>769.2</v>
      </c>
      <c r="L20" s="12">
        <f t="shared" si="3"/>
        <v>31</v>
      </c>
      <c r="M20" s="12">
        <f t="shared" si="4"/>
        <v>800.2</v>
      </c>
      <c r="N20" s="12">
        <f t="shared" si="4"/>
        <v>523.4</v>
      </c>
      <c r="O20" s="12">
        <f t="shared" si="4"/>
        <v>523.4</v>
      </c>
    </row>
    <row r="21" spans="1:15" s="5" customFormat="1" ht="53.25" customHeight="1">
      <c r="A21" s="18" t="s">
        <v>248</v>
      </c>
      <c r="B21" s="16" t="s">
        <v>400</v>
      </c>
      <c r="C21" s="16" t="s">
        <v>107</v>
      </c>
      <c r="D21" s="17" t="s">
        <v>115</v>
      </c>
      <c r="E21" s="16" t="s">
        <v>253</v>
      </c>
      <c r="F21" s="17"/>
      <c r="G21" s="12">
        <f t="shared" si="4"/>
        <v>689</v>
      </c>
      <c r="H21" s="1">
        <f t="shared" si="1"/>
        <v>80.20000000000005</v>
      </c>
      <c r="I21" s="12">
        <f t="shared" si="4"/>
        <v>769.2</v>
      </c>
      <c r="J21" s="1">
        <f t="shared" si="2"/>
        <v>0</v>
      </c>
      <c r="K21" s="12">
        <f t="shared" si="4"/>
        <v>769.2</v>
      </c>
      <c r="L21" s="12">
        <f t="shared" si="3"/>
        <v>31</v>
      </c>
      <c r="M21" s="12">
        <f t="shared" si="4"/>
        <v>800.2</v>
      </c>
      <c r="N21" s="12">
        <f t="shared" si="4"/>
        <v>523.4</v>
      </c>
      <c r="O21" s="12">
        <f t="shared" si="4"/>
        <v>523.4</v>
      </c>
    </row>
    <row r="22" spans="1:15" s="5" customFormat="1" ht="111.75" customHeight="1">
      <c r="A22" s="7" t="s">
        <v>249</v>
      </c>
      <c r="B22" s="16" t="s">
        <v>400</v>
      </c>
      <c r="C22" s="16" t="s">
        <v>107</v>
      </c>
      <c r="D22" s="17" t="s">
        <v>115</v>
      </c>
      <c r="E22" s="17" t="s">
        <v>254</v>
      </c>
      <c r="F22" s="17">
        <v>100</v>
      </c>
      <c r="G22" s="1">
        <v>689</v>
      </c>
      <c r="H22" s="1">
        <f t="shared" si="1"/>
        <v>80.20000000000005</v>
      </c>
      <c r="I22" s="1">
        <v>769.2</v>
      </c>
      <c r="J22" s="1">
        <f t="shared" si="2"/>
        <v>0</v>
      </c>
      <c r="K22" s="1">
        <v>769.2</v>
      </c>
      <c r="L22" s="12">
        <f t="shared" si="3"/>
        <v>31</v>
      </c>
      <c r="M22" s="1">
        <v>800.2</v>
      </c>
      <c r="N22" s="1">
        <v>523.4</v>
      </c>
      <c r="O22" s="1">
        <v>523.4</v>
      </c>
    </row>
    <row r="23" spans="1:15" s="5" customFormat="1" ht="39.75" customHeight="1">
      <c r="A23" s="39" t="s">
        <v>426</v>
      </c>
      <c r="B23" s="16" t="s">
        <v>251</v>
      </c>
      <c r="C23" s="16"/>
      <c r="D23" s="16"/>
      <c r="E23" s="16"/>
      <c r="F23" s="16"/>
      <c r="G23" s="12">
        <f>SUM(G24+G55+G65+G91+G102+G123)</f>
        <v>92551.79999999999</v>
      </c>
      <c r="H23" s="1">
        <f t="shared" si="1"/>
        <v>38515.80000000002</v>
      </c>
      <c r="I23" s="12">
        <f>SUM(I24+I55+I65+I91+I102+I123)</f>
        <v>131067.6</v>
      </c>
      <c r="J23" s="1">
        <f t="shared" si="2"/>
        <v>1242</v>
      </c>
      <c r="K23" s="12">
        <f>SUM(K24+K55+K65+K91+K102+K123)</f>
        <v>132309.6</v>
      </c>
      <c r="L23" s="12">
        <f t="shared" si="3"/>
        <v>16163.799999999988</v>
      </c>
      <c r="M23" s="12">
        <f>SUM(M24+M55+M65+M91+M102+M123)</f>
        <v>148473.4</v>
      </c>
      <c r="N23" s="12">
        <f>SUM(N24+N55+N65+N91+N102+N123)</f>
        <v>83404.3</v>
      </c>
      <c r="O23" s="12">
        <f>SUM(O24+O55+O65+O91+O102+O123)</f>
        <v>84377</v>
      </c>
    </row>
    <row r="24" spans="1:15" s="5" customFormat="1" ht="39.75" customHeight="1">
      <c r="A24" s="39" t="s">
        <v>399</v>
      </c>
      <c r="B24" s="17" t="s">
        <v>251</v>
      </c>
      <c r="C24" s="17" t="s">
        <v>107</v>
      </c>
      <c r="D24" s="17"/>
      <c r="E24" s="17"/>
      <c r="F24" s="17"/>
      <c r="G24" s="1">
        <f>SUM(G25+G33)</f>
        <v>31243</v>
      </c>
      <c r="H24" s="1">
        <f t="shared" si="1"/>
        <v>2652.600000000006</v>
      </c>
      <c r="I24" s="1">
        <f>SUM(I25+I33)</f>
        <v>33895.600000000006</v>
      </c>
      <c r="J24" s="1">
        <f t="shared" si="2"/>
        <v>487</v>
      </c>
      <c r="K24" s="1">
        <f>SUM(K25+K33)</f>
        <v>34382.600000000006</v>
      </c>
      <c r="L24" s="12">
        <f t="shared" si="3"/>
        <v>1260.3999999999942</v>
      </c>
      <c r="M24" s="1">
        <f>SUM(M25+M33)</f>
        <v>35643</v>
      </c>
      <c r="N24" s="1">
        <f>SUM(N25+N33)</f>
        <v>22558.3</v>
      </c>
      <c r="O24" s="1">
        <f>SUM(O25+O33)</f>
        <v>22613.3</v>
      </c>
    </row>
    <row r="25" spans="1:15" s="5" customFormat="1" ht="60.75" customHeight="1">
      <c r="A25" s="13" t="s">
        <v>209</v>
      </c>
      <c r="B25" s="16" t="s">
        <v>251</v>
      </c>
      <c r="C25" s="16" t="s">
        <v>107</v>
      </c>
      <c r="D25" s="16" t="s">
        <v>109</v>
      </c>
      <c r="E25" s="16"/>
      <c r="F25" s="16"/>
      <c r="G25" s="12">
        <f aca="true" t="shared" si="5" ref="G25:O26">SUM(G26)</f>
        <v>16596.6</v>
      </c>
      <c r="H25" s="1">
        <f t="shared" si="1"/>
        <v>1889.300000000003</v>
      </c>
      <c r="I25" s="12">
        <f t="shared" si="5"/>
        <v>18485.9</v>
      </c>
      <c r="J25" s="1">
        <f t="shared" si="2"/>
        <v>0</v>
      </c>
      <c r="K25" s="12">
        <f t="shared" si="5"/>
        <v>18485.9</v>
      </c>
      <c r="L25" s="12">
        <f t="shared" si="3"/>
        <v>798.1999999999971</v>
      </c>
      <c r="M25" s="12">
        <f t="shared" si="5"/>
        <v>19284.1</v>
      </c>
      <c r="N25" s="12">
        <f t="shared" si="5"/>
        <v>11017.2</v>
      </c>
      <c r="O25" s="12">
        <f t="shared" si="5"/>
        <v>11017.2</v>
      </c>
    </row>
    <row r="26" spans="1:15" s="5" customFormat="1" ht="30" customHeight="1">
      <c r="A26" s="13" t="s">
        <v>185</v>
      </c>
      <c r="B26" s="17">
        <v>914</v>
      </c>
      <c r="C26" s="17" t="s">
        <v>107</v>
      </c>
      <c r="D26" s="17" t="s">
        <v>109</v>
      </c>
      <c r="E26" s="16" t="s">
        <v>186</v>
      </c>
      <c r="F26" s="16"/>
      <c r="G26" s="12">
        <f t="shared" si="5"/>
        <v>16596.6</v>
      </c>
      <c r="H26" s="1">
        <f t="shared" si="1"/>
        <v>1889.300000000003</v>
      </c>
      <c r="I26" s="12">
        <f t="shared" si="5"/>
        <v>18485.9</v>
      </c>
      <c r="J26" s="1">
        <f t="shared" si="2"/>
        <v>0</v>
      </c>
      <c r="K26" s="12">
        <f t="shared" si="5"/>
        <v>18485.9</v>
      </c>
      <c r="L26" s="12">
        <f t="shared" si="3"/>
        <v>798.1999999999971</v>
      </c>
      <c r="M26" s="12">
        <f t="shared" si="5"/>
        <v>19284.1</v>
      </c>
      <c r="N26" s="12">
        <f t="shared" si="5"/>
        <v>11017.2</v>
      </c>
      <c r="O26" s="12">
        <f t="shared" si="5"/>
        <v>11017.2</v>
      </c>
    </row>
    <row r="27" spans="1:15" s="5" customFormat="1" ht="42" customHeight="1">
      <c r="A27" s="13" t="s">
        <v>193</v>
      </c>
      <c r="B27" s="17">
        <v>914</v>
      </c>
      <c r="C27" s="17" t="s">
        <v>107</v>
      </c>
      <c r="D27" s="17" t="s">
        <v>109</v>
      </c>
      <c r="E27" s="16" t="s">
        <v>194</v>
      </c>
      <c r="F27" s="16"/>
      <c r="G27" s="12">
        <f>G28</f>
        <v>16596.6</v>
      </c>
      <c r="H27" s="1">
        <f t="shared" si="1"/>
        <v>1889.300000000003</v>
      </c>
      <c r="I27" s="12">
        <f>I28</f>
        <v>18485.9</v>
      </c>
      <c r="J27" s="1">
        <f t="shared" si="2"/>
        <v>0</v>
      </c>
      <c r="K27" s="12">
        <f>K28</f>
        <v>18485.9</v>
      </c>
      <c r="L27" s="12">
        <f t="shared" si="3"/>
        <v>798.1999999999971</v>
      </c>
      <c r="M27" s="12">
        <f>M28</f>
        <v>19284.1</v>
      </c>
      <c r="N27" s="12">
        <f>N28</f>
        <v>11017.2</v>
      </c>
      <c r="O27" s="12">
        <f>O28</f>
        <v>11017.2</v>
      </c>
    </row>
    <row r="28" spans="1:15" s="5" customFormat="1" ht="51.75" customHeight="1">
      <c r="A28" s="18" t="s">
        <v>248</v>
      </c>
      <c r="B28" s="16" t="s">
        <v>251</v>
      </c>
      <c r="C28" s="16" t="s">
        <v>107</v>
      </c>
      <c r="D28" s="16" t="s">
        <v>109</v>
      </c>
      <c r="E28" s="16" t="s">
        <v>253</v>
      </c>
      <c r="F28" s="16"/>
      <c r="G28" s="12">
        <f>SUM(G29:G32)</f>
        <v>16596.6</v>
      </c>
      <c r="H28" s="1">
        <f t="shared" si="1"/>
        <v>1889.300000000003</v>
      </c>
      <c r="I28" s="12">
        <f>SUM(I29:I32)</f>
        <v>18485.9</v>
      </c>
      <c r="J28" s="1">
        <f t="shared" si="2"/>
        <v>0</v>
      </c>
      <c r="K28" s="12">
        <f>SUM(K29:K32)</f>
        <v>18485.9</v>
      </c>
      <c r="L28" s="12">
        <f t="shared" si="3"/>
        <v>798.1999999999971</v>
      </c>
      <c r="M28" s="12">
        <f>SUM(M29:M32)</f>
        <v>19284.1</v>
      </c>
      <c r="N28" s="12">
        <f>SUM(N29:N32)</f>
        <v>11017.2</v>
      </c>
      <c r="O28" s="12">
        <f>SUM(O29:O32)</f>
        <v>11017.2</v>
      </c>
    </row>
    <row r="29" spans="1:15" ht="120" customHeight="1">
      <c r="A29" s="7" t="s">
        <v>249</v>
      </c>
      <c r="B29" s="17">
        <v>914</v>
      </c>
      <c r="C29" s="17" t="s">
        <v>107</v>
      </c>
      <c r="D29" s="17" t="s">
        <v>109</v>
      </c>
      <c r="E29" s="17" t="s">
        <v>254</v>
      </c>
      <c r="F29" s="17">
        <v>100</v>
      </c>
      <c r="G29" s="1">
        <v>14485.6</v>
      </c>
      <c r="H29" s="1">
        <f t="shared" si="1"/>
        <v>1679.2999999999993</v>
      </c>
      <c r="I29" s="1">
        <v>16164.9</v>
      </c>
      <c r="J29" s="1">
        <f t="shared" si="2"/>
        <v>0</v>
      </c>
      <c r="K29" s="1">
        <v>16164.9</v>
      </c>
      <c r="L29" s="12">
        <f t="shared" si="3"/>
        <v>716.1999999999989</v>
      </c>
      <c r="M29" s="1">
        <v>16881.1</v>
      </c>
      <c r="N29" s="1">
        <v>9412.7</v>
      </c>
      <c r="O29" s="1">
        <v>9412.7</v>
      </c>
    </row>
    <row r="30" spans="1:15" ht="83.25" customHeight="1">
      <c r="A30" s="7" t="s">
        <v>250</v>
      </c>
      <c r="B30" s="17">
        <v>914</v>
      </c>
      <c r="C30" s="17" t="s">
        <v>107</v>
      </c>
      <c r="D30" s="17" t="s">
        <v>109</v>
      </c>
      <c r="E30" s="17" t="s">
        <v>254</v>
      </c>
      <c r="F30" s="17">
        <v>200</v>
      </c>
      <c r="G30" s="1">
        <v>279</v>
      </c>
      <c r="H30" s="1">
        <f t="shared" si="1"/>
        <v>0</v>
      </c>
      <c r="I30" s="1">
        <v>279</v>
      </c>
      <c r="J30" s="1">
        <f t="shared" si="2"/>
        <v>0</v>
      </c>
      <c r="K30" s="1">
        <v>279</v>
      </c>
      <c r="L30" s="12">
        <f t="shared" si="3"/>
        <v>0</v>
      </c>
      <c r="M30" s="1">
        <v>279</v>
      </c>
      <c r="N30" s="1">
        <v>212</v>
      </c>
      <c r="O30" s="1">
        <v>212</v>
      </c>
    </row>
    <row r="31" spans="1:15" ht="83.25" customHeight="1">
      <c r="A31" s="7" t="s">
        <v>379</v>
      </c>
      <c r="B31" s="17">
        <v>914</v>
      </c>
      <c r="C31" s="17" t="s">
        <v>107</v>
      </c>
      <c r="D31" s="17" t="s">
        <v>109</v>
      </c>
      <c r="E31" s="17" t="s">
        <v>254</v>
      </c>
      <c r="F31" s="17" t="s">
        <v>288</v>
      </c>
      <c r="G31" s="1">
        <v>25</v>
      </c>
      <c r="H31" s="1">
        <f t="shared" si="1"/>
        <v>0</v>
      </c>
      <c r="I31" s="1">
        <v>25</v>
      </c>
      <c r="J31" s="1">
        <f t="shared" si="2"/>
        <v>0</v>
      </c>
      <c r="K31" s="1">
        <v>25</v>
      </c>
      <c r="L31" s="12">
        <f t="shared" si="3"/>
        <v>0</v>
      </c>
      <c r="M31" s="1">
        <v>25</v>
      </c>
      <c r="N31" s="1">
        <v>19</v>
      </c>
      <c r="O31" s="1">
        <v>19</v>
      </c>
    </row>
    <row r="32" spans="1:15" ht="122.25" customHeight="1">
      <c r="A32" s="7" t="s">
        <v>252</v>
      </c>
      <c r="B32" s="17">
        <v>914</v>
      </c>
      <c r="C32" s="17" t="s">
        <v>107</v>
      </c>
      <c r="D32" s="17" t="s">
        <v>109</v>
      </c>
      <c r="E32" s="17" t="s">
        <v>255</v>
      </c>
      <c r="F32" s="17">
        <v>100</v>
      </c>
      <c r="G32" s="1">
        <v>1807</v>
      </c>
      <c r="H32" s="1">
        <f t="shared" si="1"/>
        <v>210</v>
      </c>
      <c r="I32" s="1">
        <v>2017</v>
      </c>
      <c r="J32" s="1">
        <f t="shared" si="2"/>
        <v>0</v>
      </c>
      <c r="K32" s="1">
        <v>2017</v>
      </c>
      <c r="L32" s="12">
        <f t="shared" si="3"/>
        <v>82</v>
      </c>
      <c r="M32" s="1">
        <v>2099</v>
      </c>
      <c r="N32" s="1">
        <v>1373.5</v>
      </c>
      <c r="O32" s="1">
        <v>1373.5</v>
      </c>
    </row>
    <row r="33" spans="1:15" ht="29.25" customHeight="1">
      <c r="A33" s="13" t="s">
        <v>206</v>
      </c>
      <c r="B33" s="17" t="s">
        <v>251</v>
      </c>
      <c r="C33" s="17" t="s">
        <v>107</v>
      </c>
      <c r="D33" s="17" t="s">
        <v>108</v>
      </c>
      <c r="E33" s="17"/>
      <c r="F33" s="17"/>
      <c r="G33" s="1">
        <f>G34+G48</f>
        <v>14646.400000000001</v>
      </c>
      <c r="H33" s="1">
        <f t="shared" si="1"/>
        <v>763.2999999999993</v>
      </c>
      <c r="I33" s="1">
        <f>I34+I48</f>
        <v>15409.7</v>
      </c>
      <c r="J33" s="1">
        <f t="shared" si="2"/>
        <v>487</v>
      </c>
      <c r="K33" s="1">
        <f>K34+K48</f>
        <v>15896.7</v>
      </c>
      <c r="L33" s="12">
        <f t="shared" si="3"/>
        <v>462.2000000000007</v>
      </c>
      <c r="M33" s="1">
        <f>M34+M48</f>
        <v>16358.900000000001</v>
      </c>
      <c r="N33" s="1">
        <f>N34+N48</f>
        <v>11541.099999999999</v>
      </c>
      <c r="O33" s="1">
        <f>O34+O48</f>
        <v>11596.099999999999</v>
      </c>
    </row>
    <row r="34" spans="1:15" ht="30" customHeight="1">
      <c r="A34" s="13" t="s">
        <v>185</v>
      </c>
      <c r="B34" s="17">
        <v>914</v>
      </c>
      <c r="C34" s="17" t="s">
        <v>107</v>
      </c>
      <c r="D34" s="17" t="s">
        <v>108</v>
      </c>
      <c r="E34" s="16" t="s">
        <v>186</v>
      </c>
      <c r="F34" s="17"/>
      <c r="G34" s="1">
        <f>G35+G41</f>
        <v>14206.400000000001</v>
      </c>
      <c r="H34" s="1">
        <f t="shared" si="1"/>
        <v>746.2999999999993</v>
      </c>
      <c r="I34" s="1">
        <f>I35+I41</f>
        <v>14952.7</v>
      </c>
      <c r="J34" s="1">
        <f t="shared" si="2"/>
        <v>487</v>
      </c>
      <c r="K34" s="1">
        <f>K35+K41</f>
        <v>15439.7</v>
      </c>
      <c r="L34" s="12">
        <f t="shared" si="3"/>
        <v>448.2000000000007</v>
      </c>
      <c r="M34" s="1">
        <f>M35+M41</f>
        <v>15887.900000000001</v>
      </c>
      <c r="N34" s="1">
        <f>N35+N41</f>
        <v>11077.099999999999</v>
      </c>
      <c r="O34" s="1">
        <f>O35+O41</f>
        <v>11113.099999999999</v>
      </c>
    </row>
    <row r="35" spans="1:15" ht="28.5" customHeight="1">
      <c r="A35" s="13" t="s">
        <v>193</v>
      </c>
      <c r="B35" s="17">
        <v>914</v>
      </c>
      <c r="C35" s="17" t="s">
        <v>107</v>
      </c>
      <c r="D35" s="17" t="s">
        <v>108</v>
      </c>
      <c r="E35" s="16" t="s">
        <v>194</v>
      </c>
      <c r="F35" s="17"/>
      <c r="G35" s="1">
        <f>G36+G38</f>
        <v>955</v>
      </c>
      <c r="H35" s="1">
        <f t="shared" si="1"/>
        <v>35</v>
      </c>
      <c r="I35" s="1">
        <f>I36+I38</f>
        <v>990</v>
      </c>
      <c r="J35" s="1">
        <f t="shared" si="2"/>
        <v>0</v>
      </c>
      <c r="K35" s="1">
        <f>K36+K38</f>
        <v>990</v>
      </c>
      <c r="L35" s="12">
        <f t="shared" si="3"/>
        <v>26</v>
      </c>
      <c r="M35" s="1">
        <f>M36+M38</f>
        <v>1016</v>
      </c>
      <c r="N35" s="1">
        <f>N36+N38</f>
        <v>1006</v>
      </c>
      <c r="O35" s="1">
        <f>O36+O38</f>
        <v>1042</v>
      </c>
    </row>
    <row r="36" spans="1:15" ht="63" customHeight="1">
      <c r="A36" s="18" t="s">
        <v>257</v>
      </c>
      <c r="B36" s="17" t="s">
        <v>251</v>
      </c>
      <c r="C36" s="17" t="s">
        <v>107</v>
      </c>
      <c r="D36" s="17" t="s">
        <v>108</v>
      </c>
      <c r="E36" s="16" t="s">
        <v>259</v>
      </c>
      <c r="F36" s="17"/>
      <c r="G36" s="1">
        <f>SUM(G37:G37)</f>
        <v>470</v>
      </c>
      <c r="H36" s="1">
        <f t="shared" si="1"/>
        <v>20</v>
      </c>
      <c r="I36" s="1">
        <f>SUM(I37:I37)</f>
        <v>490</v>
      </c>
      <c r="J36" s="1">
        <f t="shared" si="2"/>
        <v>0</v>
      </c>
      <c r="K36" s="1">
        <f>SUM(K37:K37)</f>
        <v>490</v>
      </c>
      <c r="L36" s="12">
        <f t="shared" si="3"/>
        <v>13</v>
      </c>
      <c r="M36" s="1">
        <f>SUM(M37:M37)</f>
        <v>503</v>
      </c>
      <c r="N36" s="1">
        <f>SUM(N37:N37)</f>
        <v>498</v>
      </c>
      <c r="O36" s="1">
        <f>SUM(O37:O37)</f>
        <v>516</v>
      </c>
    </row>
    <row r="37" spans="1:15" ht="135" customHeight="1">
      <c r="A37" s="8" t="s">
        <v>258</v>
      </c>
      <c r="B37" s="17">
        <v>914</v>
      </c>
      <c r="C37" s="17" t="s">
        <v>107</v>
      </c>
      <c r="D37" s="17">
        <v>13</v>
      </c>
      <c r="E37" s="17" t="s">
        <v>260</v>
      </c>
      <c r="F37" s="17">
        <v>100</v>
      </c>
      <c r="G37" s="1">
        <v>470</v>
      </c>
      <c r="H37" s="1">
        <f t="shared" si="1"/>
        <v>20</v>
      </c>
      <c r="I37" s="1">
        <v>490</v>
      </c>
      <c r="J37" s="1">
        <f t="shared" si="2"/>
        <v>0</v>
      </c>
      <c r="K37" s="1">
        <v>490</v>
      </c>
      <c r="L37" s="12">
        <f t="shared" si="3"/>
        <v>13</v>
      </c>
      <c r="M37" s="1">
        <v>503</v>
      </c>
      <c r="N37" s="1">
        <v>498</v>
      </c>
      <c r="O37" s="1">
        <v>516</v>
      </c>
    </row>
    <row r="38" spans="1:15" ht="56.25" customHeight="1">
      <c r="A38" s="18" t="s">
        <v>300</v>
      </c>
      <c r="B38" s="17" t="s">
        <v>251</v>
      </c>
      <c r="C38" s="17" t="s">
        <v>107</v>
      </c>
      <c r="D38" s="17" t="s">
        <v>108</v>
      </c>
      <c r="E38" s="16" t="s">
        <v>299</v>
      </c>
      <c r="F38" s="17"/>
      <c r="G38" s="12">
        <f>SUM(G39:G40)</f>
        <v>485</v>
      </c>
      <c r="H38" s="1">
        <f t="shared" si="1"/>
        <v>15</v>
      </c>
      <c r="I38" s="12">
        <f>SUM(I39:I40)</f>
        <v>500</v>
      </c>
      <c r="J38" s="1">
        <f t="shared" si="2"/>
        <v>0</v>
      </c>
      <c r="K38" s="12">
        <f>SUM(K39:K40)</f>
        <v>500</v>
      </c>
      <c r="L38" s="12">
        <f t="shared" si="3"/>
        <v>13</v>
      </c>
      <c r="M38" s="12">
        <f>SUM(M39:M40)</f>
        <v>513</v>
      </c>
      <c r="N38" s="12">
        <f>SUM(N39:N40)</f>
        <v>508</v>
      </c>
      <c r="O38" s="12">
        <f>SUM(O39:O40)</f>
        <v>526</v>
      </c>
    </row>
    <row r="39" spans="1:15" ht="120" customHeight="1">
      <c r="A39" s="8" t="s">
        <v>301</v>
      </c>
      <c r="B39" s="17" t="s">
        <v>251</v>
      </c>
      <c r="C39" s="17" t="s">
        <v>107</v>
      </c>
      <c r="D39" s="17" t="s">
        <v>108</v>
      </c>
      <c r="E39" s="17" t="s">
        <v>308</v>
      </c>
      <c r="F39" s="17">
        <v>100</v>
      </c>
      <c r="G39" s="1">
        <v>485</v>
      </c>
      <c r="H39" s="1">
        <f t="shared" si="1"/>
        <v>15</v>
      </c>
      <c r="I39" s="1">
        <v>500</v>
      </c>
      <c r="J39" s="1">
        <f t="shared" si="2"/>
        <v>0</v>
      </c>
      <c r="K39" s="1">
        <v>500</v>
      </c>
      <c r="L39" s="12">
        <f t="shared" si="3"/>
        <v>13</v>
      </c>
      <c r="M39" s="1">
        <v>513</v>
      </c>
      <c r="N39" s="1">
        <v>508</v>
      </c>
      <c r="O39" s="1">
        <v>526</v>
      </c>
    </row>
    <row r="40" spans="1:15" ht="94.5">
      <c r="A40" s="8" t="s">
        <v>302</v>
      </c>
      <c r="B40" s="17">
        <v>914</v>
      </c>
      <c r="C40" s="17" t="s">
        <v>107</v>
      </c>
      <c r="D40" s="17">
        <v>13</v>
      </c>
      <c r="E40" s="17" t="s">
        <v>308</v>
      </c>
      <c r="F40" s="17">
        <v>200</v>
      </c>
      <c r="G40" s="1"/>
      <c r="H40" s="1">
        <f t="shared" si="1"/>
        <v>0</v>
      </c>
      <c r="I40" s="1"/>
      <c r="J40" s="1">
        <f t="shared" si="2"/>
        <v>0</v>
      </c>
      <c r="K40" s="1"/>
      <c r="L40" s="12">
        <f t="shared" si="3"/>
        <v>0</v>
      </c>
      <c r="M40" s="1"/>
      <c r="N40" s="1"/>
      <c r="O40" s="1"/>
    </row>
    <row r="41" spans="1:15" ht="49.5" customHeight="1">
      <c r="A41" s="13" t="s">
        <v>187</v>
      </c>
      <c r="B41" s="17" t="s">
        <v>251</v>
      </c>
      <c r="C41" s="17" t="s">
        <v>107</v>
      </c>
      <c r="D41" s="17" t="s">
        <v>108</v>
      </c>
      <c r="E41" s="16" t="s">
        <v>188</v>
      </c>
      <c r="F41" s="17"/>
      <c r="G41" s="1">
        <f>SUM(G42+G44)</f>
        <v>13251.400000000001</v>
      </c>
      <c r="H41" s="1">
        <f t="shared" si="1"/>
        <v>711.2999999999993</v>
      </c>
      <c r="I41" s="1">
        <f>SUM(I42+I44)</f>
        <v>13962.7</v>
      </c>
      <c r="J41" s="1">
        <f t="shared" si="2"/>
        <v>487</v>
      </c>
      <c r="K41" s="1">
        <f>SUM(K42+K44)</f>
        <v>14449.7</v>
      </c>
      <c r="L41" s="12">
        <f t="shared" si="3"/>
        <v>422.2000000000007</v>
      </c>
      <c r="M41" s="1">
        <f>SUM(M42+M44)</f>
        <v>14871.900000000001</v>
      </c>
      <c r="N41" s="1">
        <f>SUM(N42+N44)</f>
        <v>10071.099999999999</v>
      </c>
      <c r="O41" s="1">
        <f>SUM(O42+O44)</f>
        <v>10071.099999999999</v>
      </c>
    </row>
    <row r="42" spans="1:15" ht="44.25" customHeight="1">
      <c r="A42" s="18" t="s">
        <v>0</v>
      </c>
      <c r="B42" s="17" t="s">
        <v>251</v>
      </c>
      <c r="C42" s="17" t="s">
        <v>107</v>
      </c>
      <c r="D42" s="17" t="s">
        <v>108</v>
      </c>
      <c r="E42" s="16" t="s">
        <v>11</v>
      </c>
      <c r="F42" s="17"/>
      <c r="G42" s="12">
        <f>SUM(G43)</f>
        <v>142</v>
      </c>
      <c r="H42" s="1">
        <f t="shared" si="1"/>
        <v>0</v>
      </c>
      <c r="I42" s="12">
        <f>SUM(I43)</f>
        <v>142</v>
      </c>
      <c r="J42" s="1">
        <f t="shared" si="2"/>
        <v>0</v>
      </c>
      <c r="K42" s="12">
        <f>SUM(K43)</f>
        <v>142</v>
      </c>
      <c r="L42" s="12">
        <f t="shared" si="3"/>
        <v>0</v>
      </c>
      <c r="M42" s="12">
        <f>SUM(M43)</f>
        <v>142</v>
      </c>
      <c r="N42" s="12">
        <f>SUM(N43)</f>
        <v>107.8</v>
      </c>
      <c r="O42" s="12">
        <f>SUM(O43)</f>
        <v>107.8</v>
      </c>
    </row>
    <row r="43" spans="1:15" ht="85.5" customHeight="1">
      <c r="A43" s="7" t="s">
        <v>10</v>
      </c>
      <c r="B43" s="17">
        <v>914</v>
      </c>
      <c r="C43" s="17" t="s">
        <v>107</v>
      </c>
      <c r="D43" s="17">
        <v>13</v>
      </c>
      <c r="E43" s="17" t="s">
        <v>12</v>
      </c>
      <c r="F43" s="17">
        <v>200</v>
      </c>
      <c r="G43" s="1">
        <v>142</v>
      </c>
      <c r="H43" s="1">
        <f t="shared" si="1"/>
        <v>0</v>
      </c>
      <c r="I43" s="1">
        <v>142</v>
      </c>
      <c r="J43" s="1">
        <f t="shared" si="2"/>
        <v>0</v>
      </c>
      <c r="K43" s="1">
        <v>142</v>
      </c>
      <c r="L43" s="12">
        <f t="shared" si="3"/>
        <v>0</v>
      </c>
      <c r="M43" s="1">
        <v>142</v>
      </c>
      <c r="N43" s="1">
        <v>107.8</v>
      </c>
      <c r="O43" s="1">
        <v>107.8</v>
      </c>
    </row>
    <row r="44" spans="1:15" s="5" customFormat="1" ht="44.25" customHeight="1">
      <c r="A44" s="18" t="s">
        <v>118</v>
      </c>
      <c r="B44" s="17">
        <v>914</v>
      </c>
      <c r="C44" s="16" t="s">
        <v>107</v>
      </c>
      <c r="D44" s="16" t="s">
        <v>108</v>
      </c>
      <c r="E44" s="16" t="s">
        <v>128</v>
      </c>
      <c r="F44" s="16"/>
      <c r="G44" s="12">
        <f>SUM(G45:G47)</f>
        <v>13109.400000000001</v>
      </c>
      <c r="H44" s="1">
        <f t="shared" si="1"/>
        <v>711.2999999999993</v>
      </c>
      <c r="I44" s="12">
        <f>SUM(I45:I47)</f>
        <v>13820.7</v>
      </c>
      <c r="J44" s="1">
        <f t="shared" si="2"/>
        <v>487</v>
      </c>
      <c r="K44" s="12">
        <f>SUM(K45:K47)</f>
        <v>14307.7</v>
      </c>
      <c r="L44" s="12">
        <f t="shared" si="3"/>
        <v>422.2000000000007</v>
      </c>
      <c r="M44" s="12">
        <f>SUM(M45:M47)</f>
        <v>14729.900000000001</v>
      </c>
      <c r="N44" s="12">
        <f>SUM(N45:N47)</f>
        <v>9963.3</v>
      </c>
      <c r="O44" s="12">
        <f>SUM(O45:O47)</f>
        <v>9963.3</v>
      </c>
    </row>
    <row r="45" spans="1:15" ht="117.75" customHeight="1">
      <c r="A45" s="29" t="s">
        <v>106</v>
      </c>
      <c r="B45" s="17">
        <v>914</v>
      </c>
      <c r="C45" s="17" t="s">
        <v>107</v>
      </c>
      <c r="D45" s="17" t="s">
        <v>108</v>
      </c>
      <c r="E45" s="17" t="s">
        <v>129</v>
      </c>
      <c r="F45" s="17">
        <v>100</v>
      </c>
      <c r="G45" s="1">
        <v>6710.7</v>
      </c>
      <c r="H45" s="1">
        <f t="shared" si="1"/>
        <v>711.3000000000002</v>
      </c>
      <c r="I45" s="1">
        <v>7422</v>
      </c>
      <c r="J45" s="1">
        <f t="shared" si="2"/>
        <v>0</v>
      </c>
      <c r="K45" s="1">
        <v>7422</v>
      </c>
      <c r="L45" s="12">
        <f t="shared" si="3"/>
        <v>298.5</v>
      </c>
      <c r="M45" s="1">
        <v>7720.5</v>
      </c>
      <c r="N45" s="1">
        <v>5100.3</v>
      </c>
      <c r="O45" s="1">
        <v>5100.3</v>
      </c>
    </row>
    <row r="46" spans="1:15" ht="104.25" customHeight="1">
      <c r="A46" s="29" t="s">
        <v>127</v>
      </c>
      <c r="B46" s="17">
        <v>914</v>
      </c>
      <c r="C46" s="17" t="s">
        <v>107</v>
      </c>
      <c r="D46" s="17" t="s">
        <v>108</v>
      </c>
      <c r="E46" s="17" t="s">
        <v>129</v>
      </c>
      <c r="F46" s="17">
        <v>200</v>
      </c>
      <c r="G46" s="1">
        <v>6320</v>
      </c>
      <c r="H46" s="1">
        <f t="shared" si="1"/>
        <v>0</v>
      </c>
      <c r="I46" s="1">
        <v>6320</v>
      </c>
      <c r="J46" s="1">
        <f t="shared" si="2"/>
        <v>487</v>
      </c>
      <c r="K46" s="1">
        <v>6807</v>
      </c>
      <c r="L46" s="12">
        <f t="shared" si="3"/>
        <v>123.69999999999982</v>
      </c>
      <c r="M46" s="1">
        <v>6930.7</v>
      </c>
      <c r="N46" s="1">
        <v>4803.2</v>
      </c>
      <c r="O46" s="1">
        <v>4803.2</v>
      </c>
    </row>
    <row r="47" spans="1:15" ht="85.5" customHeight="1">
      <c r="A47" s="29" t="s">
        <v>114</v>
      </c>
      <c r="B47" s="17">
        <v>914</v>
      </c>
      <c r="C47" s="17" t="s">
        <v>107</v>
      </c>
      <c r="D47" s="17" t="s">
        <v>108</v>
      </c>
      <c r="E47" s="17" t="s">
        <v>129</v>
      </c>
      <c r="F47" s="17">
        <v>800</v>
      </c>
      <c r="G47" s="1">
        <v>78.7</v>
      </c>
      <c r="H47" s="1">
        <f t="shared" si="1"/>
        <v>0</v>
      </c>
      <c r="I47" s="1">
        <v>78.7</v>
      </c>
      <c r="J47" s="1">
        <f t="shared" si="2"/>
        <v>0</v>
      </c>
      <c r="K47" s="1">
        <v>78.7</v>
      </c>
      <c r="L47" s="12">
        <f t="shared" si="3"/>
        <v>0</v>
      </c>
      <c r="M47" s="1">
        <v>78.7</v>
      </c>
      <c r="N47" s="1">
        <v>59.8</v>
      </c>
      <c r="O47" s="1">
        <v>59.8</v>
      </c>
    </row>
    <row r="48" spans="1:15" ht="55.5" customHeight="1">
      <c r="A48" s="15" t="s">
        <v>195</v>
      </c>
      <c r="B48" s="17" t="s">
        <v>251</v>
      </c>
      <c r="C48" s="17" t="s">
        <v>107</v>
      </c>
      <c r="D48" s="17" t="s">
        <v>108</v>
      </c>
      <c r="E48" s="16" t="s">
        <v>197</v>
      </c>
      <c r="F48" s="17"/>
      <c r="G48" s="1">
        <f>SUM(G49,G52)</f>
        <v>440</v>
      </c>
      <c r="H48" s="1">
        <f t="shared" si="1"/>
        <v>17</v>
      </c>
      <c r="I48" s="1">
        <f>SUM(I49,I52)</f>
        <v>457</v>
      </c>
      <c r="J48" s="1">
        <f t="shared" si="2"/>
        <v>0</v>
      </c>
      <c r="K48" s="1">
        <f>SUM(K49,K52)</f>
        <v>457</v>
      </c>
      <c r="L48" s="12">
        <f t="shared" si="3"/>
        <v>14</v>
      </c>
      <c r="M48" s="1">
        <f>SUM(M49,M52)</f>
        <v>471</v>
      </c>
      <c r="N48" s="1">
        <f>SUM(N49,N52)</f>
        <v>464</v>
      </c>
      <c r="O48" s="1">
        <f>SUM(O49,O52)</f>
        <v>483</v>
      </c>
    </row>
    <row r="49" spans="1:15" ht="67.5" customHeight="1">
      <c r="A49" s="15" t="s">
        <v>196</v>
      </c>
      <c r="B49" s="17" t="s">
        <v>251</v>
      </c>
      <c r="C49" s="17" t="s">
        <v>107</v>
      </c>
      <c r="D49" s="17" t="s">
        <v>108</v>
      </c>
      <c r="E49" s="16" t="s">
        <v>198</v>
      </c>
      <c r="F49" s="17"/>
      <c r="G49" s="1">
        <f aca="true" t="shared" si="6" ref="G49:O50">SUM(G50)</f>
        <v>426</v>
      </c>
      <c r="H49" s="1">
        <f t="shared" si="1"/>
        <v>17</v>
      </c>
      <c r="I49" s="1">
        <f t="shared" si="6"/>
        <v>443</v>
      </c>
      <c r="J49" s="1">
        <f t="shared" si="2"/>
        <v>0</v>
      </c>
      <c r="K49" s="1">
        <f t="shared" si="6"/>
        <v>443</v>
      </c>
      <c r="L49" s="12">
        <f t="shared" si="3"/>
        <v>14</v>
      </c>
      <c r="M49" s="1">
        <f t="shared" si="6"/>
        <v>457</v>
      </c>
      <c r="N49" s="1">
        <f t="shared" si="6"/>
        <v>450</v>
      </c>
      <c r="O49" s="1">
        <f t="shared" si="6"/>
        <v>469</v>
      </c>
    </row>
    <row r="50" spans="1:15" ht="42.75" customHeight="1">
      <c r="A50" s="18" t="s">
        <v>13</v>
      </c>
      <c r="B50" s="17" t="s">
        <v>251</v>
      </c>
      <c r="C50" s="17" t="s">
        <v>107</v>
      </c>
      <c r="D50" s="17" t="s">
        <v>108</v>
      </c>
      <c r="E50" s="16" t="s">
        <v>15</v>
      </c>
      <c r="F50" s="16"/>
      <c r="G50" s="12">
        <f t="shared" si="6"/>
        <v>426</v>
      </c>
      <c r="H50" s="1">
        <f t="shared" si="1"/>
        <v>17</v>
      </c>
      <c r="I50" s="12">
        <f t="shared" si="6"/>
        <v>443</v>
      </c>
      <c r="J50" s="1">
        <f t="shared" si="2"/>
        <v>0</v>
      </c>
      <c r="K50" s="12">
        <f t="shared" si="6"/>
        <v>443</v>
      </c>
      <c r="L50" s="12">
        <f t="shared" si="3"/>
        <v>14</v>
      </c>
      <c r="M50" s="12">
        <f t="shared" si="6"/>
        <v>457</v>
      </c>
      <c r="N50" s="12">
        <f t="shared" si="6"/>
        <v>450</v>
      </c>
      <c r="O50" s="12">
        <f t="shared" si="6"/>
        <v>469</v>
      </c>
    </row>
    <row r="51" spans="1:15" ht="126" customHeight="1">
      <c r="A51" s="33" t="s">
        <v>14</v>
      </c>
      <c r="B51" s="17">
        <v>914</v>
      </c>
      <c r="C51" s="17" t="s">
        <v>107</v>
      </c>
      <c r="D51" s="17">
        <v>13</v>
      </c>
      <c r="E51" s="17" t="s">
        <v>16</v>
      </c>
      <c r="F51" s="17">
        <v>100</v>
      </c>
      <c r="G51" s="1">
        <v>426</v>
      </c>
      <c r="H51" s="1">
        <f t="shared" si="1"/>
        <v>17</v>
      </c>
      <c r="I51" s="1">
        <v>443</v>
      </c>
      <c r="J51" s="1">
        <f t="shared" si="2"/>
        <v>0</v>
      </c>
      <c r="K51" s="1">
        <v>443</v>
      </c>
      <c r="L51" s="12">
        <f t="shared" si="3"/>
        <v>14</v>
      </c>
      <c r="M51" s="1">
        <v>457</v>
      </c>
      <c r="N51" s="1">
        <v>450</v>
      </c>
      <c r="O51" s="1">
        <v>469</v>
      </c>
    </row>
    <row r="52" spans="1:15" ht="63" customHeight="1">
      <c r="A52" s="15" t="s">
        <v>199</v>
      </c>
      <c r="B52" s="17" t="s">
        <v>251</v>
      </c>
      <c r="C52" s="17" t="s">
        <v>107</v>
      </c>
      <c r="D52" s="17" t="s">
        <v>108</v>
      </c>
      <c r="E52" s="16" t="s">
        <v>200</v>
      </c>
      <c r="F52" s="17"/>
      <c r="G52" s="1">
        <f aca="true" t="shared" si="7" ref="G52:O53">SUM(G53)</f>
        <v>14</v>
      </c>
      <c r="H52" s="1">
        <f t="shared" si="1"/>
        <v>0</v>
      </c>
      <c r="I52" s="1">
        <f t="shared" si="7"/>
        <v>14</v>
      </c>
      <c r="J52" s="1">
        <f t="shared" si="2"/>
        <v>0</v>
      </c>
      <c r="K52" s="1">
        <f t="shared" si="7"/>
        <v>14</v>
      </c>
      <c r="L52" s="12">
        <f t="shared" si="3"/>
        <v>0</v>
      </c>
      <c r="M52" s="1">
        <f t="shared" si="7"/>
        <v>14</v>
      </c>
      <c r="N52" s="1">
        <f t="shared" si="7"/>
        <v>14</v>
      </c>
      <c r="O52" s="1">
        <f t="shared" si="7"/>
        <v>14</v>
      </c>
    </row>
    <row r="53" spans="1:15" ht="31.5" customHeight="1">
      <c r="A53" s="18" t="s">
        <v>13</v>
      </c>
      <c r="B53" s="17" t="s">
        <v>251</v>
      </c>
      <c r="C53" s="17" t="s">
        <v>107</v>
      </c>
      <c r="D53" s="17" t="s">
        <v>108</v>
      </c>
      <c r="E53" s="16" t="s">
        <v>19</v>
      </c>
      <c r="F53" s="16"/>
      <c r="G53" s="12">
        <f t="shared" si="7"/>
        <v>14</v>
      </c>
      <c r="H53" s="1">
        <f t="shared" si="1"/>
        <v>0</v>
      </c>
      <c r="I53" s="12">
        <f t="shared" si="7"/>
        <v>14</v>
      </c>
      <c r="J53" s="1">
        <f t="shared" si="2"/>
        <v>0</v>
      </c>
      <c r="K53" s="12">
        <f t="shared" si="7"/>
        <v>14</v>
      </c>
      <c r="L53" s="12">
        <f t="shared" si="3"/>
        <v>0</v>
      </c>
      <c r="M53" s="12">
        <f t="shared" si="7"/>
        <v>14</v>
      </c>
      <c r="N53" s="12">
        <f t="shared" si="7"/>
        <v>14</v>
      </c>
      <c r="O53" s="12">
        <f t="shared" si="7"/>
        <v>14</v>
      </c>
    </row>
    <row r="54" spans="1:15" ht="107.25" customHeight="1">
      <c r="A54" s="33" t="s">
        <v>18</v>
      </c>
      <c r="B54" s="17">
        <v>914</v>
      </c>
      <c r="C54" s="17" t="s">
        <v>107</v>
      </c>
      <c r="D54" s="17">
        <v>13</v>
      </c>
      <c r="E54" s="17" t="s">
        <v>20</v>
      </c>
      <c r="F54" s="17">
        <v>200</v>
      </c>
      <c r="G54" s="1">
        <v>14</v>
      </c>
      <c r="H54" s="1">
        <f t="shared" si="1"/>
        <v>0</v>
      </c>
      <c r="I54" s="1">
        <v>14</v>
      </c>
      <c r="J54" s="1">
        <f t="shared" si="2"/>
        <v>0</v>
      </c>
      <c r="K54" s="1">
        <v>14</v>
      </c>
      <c r="L54" s="12">
        <f t="shared" si="3"/>
        <v>0</v>
      </c>
      <c r="M54" s="1">
        <v>14</v>
      </c>
      <c r="N54" s="1">
        <v>14</v>
      </c>
      <c r="O54" s="1">
        <v>14</v>
      </c>
    </row>
    <row r="55" spans="1:15" ht="36" customHeight="1">
      <c r="A55" s="10" t="s">
        <v>1</v>
      </c>
      <c r="B55" s="17" t="s">
        <v>251</v>
      </c>
      <c r="C55" s="17" t="s">
        <v>115</v>
      </c>
      <c r="D55" s="17"/>
      <c r="E55" s="17"/>
      <c r="F55" s="17"/>
      <c r="G55" s="1">
        <f>SUM(G56)</f>
        <v>50</v>
      </c>
      <c r="H55" s="1">
        <f t="shared" si="1"/>
        <v>0</v>
      </c>
      <c r="I55" s="1">
        <f>SUM(I56)</f>
        <v>50</v>
      </c>
      <c r="J55" s="1">
        <f t="shared" si="2"/>
        <v>100</v>
      </c>
      <c r="K55" s="1">
        <f>SUM(K56)</f>
        <v>150</v>
      </c>
      <c r="L55" s="12">
        <f t="shared" si="3"/>
        <v>0</v>
      </c>
      <c r="M55" s="1">
        <f>SUM(M56)</f>
        <v>150</v>
      </c>
      <c r="N55" s="1">
        <f aca="true" t="shared" si="8" ref="N55:O59">SUM(N56)</f>
        <v>50</v>
      </c>
      <c r="O55" s="1">
        <f t="shared" si="8"/>
        <v>50</v>
      </c>
    </row>
    <row r="56" spans="1:15" ht="44.25" customHeight="1">
      <c r="A56" s="35" t="s">
        <v>2</v>
      </c>
      <c r="B56" s="22" t="s">
        <v>251</v>
      </c>
      <c r="C56" s="22" t="s">
        <v>115</v>
      </c>
      <c r="D56" s="22" t="s">
        <v>104</v>
      </c>
      <c r="E56" s="22"/>
      <c r="F56" s="22"/>
      <c r="G56" s="26">
        <f>SUM(G57)</f>
        <v>50</v>
      </c>
      <c r="H56" s="1">
        <f t="shared" si="1"/>
        <v>0</v>
      </c>
      <c r="I56" s="26">
        <f>SUM(I57)</f>
        <v>50</v>
      </c>
      <c r="J56" s="1">
        <f t="shared" si="2"/>
        <v>100</v>
      </c>
      <c r="K56" s="26">
        <f>SUM(K57+K61)</f>
        <v>150</v>
      </c>
      <c r="L56" s="12">
        <f t="shared" si="3"/>
        <v>0</v>
      </c>
      <c r="M56" s="26">
        <f>SUM(M57+M61)</f>
        <v>150</v>
      </c>
      <c r="N56" s="26">
        <f t="shared" si="8"/>
        <v>50</v>
      </c>
      <c r="O56" s="26">
        <f t="shared" si="8"/>
        <v>50</v>
      </c>
    </row>
    <row r="57" spans="1:15" ht="66.75" customHeight="1">
      <c r="A57" s="10" t="s">
        <v>345</v>
      </c>
      <c r="B57" s="17" t="s">
        <v>251</v>
      </c>
      <c r="C57" s="17" t="s">
        <v>115</v>
      </c>
      <c r="D57" s="17" t="s">
        <v>104</v>
      </c>
      <c r="E57" s="16" t="s">
        <v>5</v>
      </c>
      <c r="F57" s="17"/>
      <c r="G57" s="1">
        <f>SUM(G58)</f>
        <v>50</v>
      </c>
      <c r="H57" s="1">
        <f t="shared" si="1"/>
        <v>0</v>
      </c>
      <c r="I57" s="1">
        <f>SUM(I58)</f>
        <v>50</v>
      </c>
      <c r="J57" s="1">
        <f t="shared" si="2"/>
        <v>0</v>
      </c>
      <c r="K57" s="1">
        <f>SUM(K58)</f>
        <v>50</v>
      </c>
      <c r="L57" s="12">
        <f t="shared" si="3"/>
        <v>0</v>
      </c>
      <c r="M57" s="1">
        <f>SUM(M58)</f>
        <v>50</v>
      </c>
      <c r="N57" s="1">
        <f t="shared" si="8"/>
        <v>50</v>
      </c>
      <c r="O57" s="1">
        <f t="shared" si="8"/>
        <v>50</v>
      </c>
    </row>
    <row r="58" spans="1:15" ht="46.5" customHeight="1">
      <c r="A58" s="39" t="s">
        <v>3</v>
      </c>
      <c r="B58" s="17" t="s">
        <v>251</v>
      </c>
      <c r="C58" s="17" t="s">
        <v>115</v>
      </c>
      <c r="D58" s="17" t="s">
        <v>104</v>
      </c>
      <c r="E58" s="16" t="s">
        <v>6</v>
      </c>
      <c r="F58" s="17"/>
      <c r="G58" s="1">
        <f>SUM(G59)</f>
        <v>50</v>
      </c>
      <c r="H58" s="1">
        <f t="shared" si="1"/>
        <v>0</v>
      </c>
      <c r="I58" s="1">
        <f>SUM(I59)</f>
        <v>50</v>
      </c>
      <c r="J58" s="1">
        <f t="shared" si="2"/>
        <v>0</v>
      </c>
      <c r="K58" s="1">
        <f>SUM(K59)</f>
        <v>50</v>
      </c>
      <c r="L58" s="12">
        <f t="shared" si="3"/>
        <v>0</v>
      </c>
      <c r="M58" s="1">
        <f>SUM(M59)</f>
        <v>50</v>
      </c>
      <c r="N58" s="1">
        <f t="shared" si="8"/>
        <v>50</v>
      </c>
      <c r="O58" s="1">
        <f t="shared" si="8"/>
        <v>50</v>
      </c>
    </row>
    <row r="59" spans="1:15" ht="46.5" customHeight="1">
      <c r="A59" s="10" t="s">
        <v>4</v>
      </c>
      <c r="B59" s="17" t="s">
        <v>251</v>
      </c>
      <c r="C59" s="17" t="s">
        <v>115</v>
      </c>
      <c r="D59" s="17" t="s">
        <v>104</v>
      </c>
      <c r="E59" s="17" t="s">
        <v>7</v>
      </c>
      <c r="F59" s="17"/>
      <c r="G59" s="1">
        <f>SUM(G60)</f>
        <v>50</v>
      </c>
      <c r="H59" s="1">
        <f t="shared" si="1"/>
        <v>0</v>
      </c>
      <c r="I59" s="1">
        <f>SUM(I60)</f>
        <v>50</v>
      </c>
      <c r="J59" s="1">
        <f t="shared" si="2"/>
        <v>0</v>
      </c>
      <c r="K59" s="1">
        <f>SUM(K60)</f>
        <v>50</v>
      </c>
      <c r="L59" s="12">
        <f t="shared" si="3"/>
        <v>0</v>
      </c>
      <c r="M59" s="1">
        <f>SUM(M60)</f>
        <v>50</v>
      </c>
      <c r="N59" s="1">
        <f t="shared" si="8"/>
        <v>50</v>
      </c>
      <c r="O59" s="1">
        <f t="shared" si="8"/>
        <v>50</v>
      </c>
    </row>
    <row r="60" spans="1:15" ht="110.25">
      <c r="A60" s="41" t="s">
        <v>340</v>
      </c>
      <c r="B60" s="17" t="s">
        <v>251</v>
      </c>
      <c r="C60" s="17" t="s">
        <v>115</v>
      </c>
      <c r="D60" s="17" t="s">
        <v>104</v>
      </c>
      <c r="E60" s="17" t="s">
        <v>8</v>
      </c>
      <c r="F60" s="17" t="s">
        <v>9</v>
      </c>
      <c r="G60" s="1">
        <v>50</v>
      </c>
      <c r="H60" s="1">
        <f t="shared" si="1"/>
        <v>0</v>
      </c>
      <c r="I60" s="1">
        <v>50</v>
      </c>
      <c r="J60" s="1">
        <f t="shared" si="2"/>
        <v>0</v>
      </c>
      <c r="K60" s="1">
        <v>50</v>
      </c>
      <c r="L60" s="12">
        <f t="shared" si="3"/>
        <v>0</v>
      </c>
      <c r="M60" s="1">
        <v>50</v>
      </c>
      <c r="N60" s="1">
        <v>50</v>
      </c>
      <c r="O60" s="1">
        <v>50</v>
      </c>
    </row>
    <row r="61" spans="1:15" ht="31.5">
      <c r="A61" s="10" t="s">
        <v>471</v>
      </c>
      <c r="B61" s="22" t="s">
        <v>251</v>
      </c>
      <c r="C61" s="16" t="s">
        <v>115</v>
      </c>
      <c r="D61" s="22" t="s">
        <v>104</v>
      </c>
      <c r="E61" s="16" t="s">
        <v>186</v>
      </c>
      <c r="F61" s="17"/>
      <c r="G61" s="1"/>
      <c r="H61" s="1"/>
      <c r="I61" s="1"/>
      <c r="J61" s="1">
        <f t="shared" si="2"/>
        <v>100</v>
      </c>
      <c r="K61" s="1">
        <f>SUM(K62)</f>
        <v>100</v>
      </c>
      <c r="L61" s="12">
        <f t="shared" si="3"/>
        <v>0</v>
      </c>
      <c r="M61" s="1">
        <f>SUM(M62)</f>
        <v>100</v>
      </c>
      <c r="N61" s="1"/>
      <c r="O61" s="1"/>
    </row>
    <row r="62" spans="1:15" ht="47.25">
      <c r="A62" s="10" t="s">
        <v>187</v>
      </c>
      <c r="B62" s="22" t="s">
        <v>251</v>
      </c>
      <c r="C62" s="16" t="s">
        <v>115</v>
      </c>
      <c r="D62" s="22" t="s">
        <v>104</v>
      </c>
      <c r="E62" s="16" t="s">
        <v>188</v>
      </c>
      <c r="F62" s="17"/>
      <c r="G62" s="1"/>
      <c r="H62" s="1"/>
      <c r="I62" s="1"/>
      <c r="J62" s="1">
        <f t="shared" si="2"/>
        <v>100</v>
      </c>
      <c r="K62" s="1">
        <f>SUM(K63)</f>
        <v>100</v>
      </c>
      <c r="L62" s="12">
        <f t="shared" si="3"/>
        <v>0</v>
      </c>
      <c r="M62" s="1">
        <f>SUM(M63)</f>
        <v>100</v>
      </c>
      <c r="N62" s="1"/>
      <c r="O62" s="1"/>
    </row>
    <row r="63" spans="1:15" ht="31.5">
      <c r="A63" s="10" t="s">
        <v>0</v>
      </c>
      <c r="B63" s="22" t="s">
        <v>251</v>
      </c>
      <c r="C63" s="16" t="s">
        <v>115</v>
      </c>
      <c r="D63" s="22" t="s">
        <v>104</v>
      </c>
      <c r="E63" s="16" t="s">
        <v>11</v>
      </c>
      <c r="F63" s="17"/>
      <c r="G63" s="1"/>
      <c r="H63" s="1"/>
      <c r="I63" s="1"/>
      <c r="J63" s="1">
        <f t="shared" si="2"/>
        <v>100</v>
      </c>
      <c r="K63" s="1">
        <f>SUM(K64)</f>
        <v>100</v>
      </c>
      <c r="L63" s="12">
        <f t="shared" si="3"/>
        <v>0</v>
      </c>
      <c r="M63" s="1">
        <f>SUM(M64)</f>
        <v>100</v>
      </c>
      <c r="N63" s="1"/>
      <c r="O63" s="1"/>
    </row>
    <row r="64" spans="1:15" ht="110.25">
      <c r="A64" s="35" t="s">
        <v>472</v>
      </c>
      <c r="B64" s="22" t="s">
        <v>251</v>
      </c>
      <c r="C64" s="17" t="s">
        <v>115</v>
      </c>
      <c r="D64" s="22" t="s">
        <v>104</v>
      </c>
      <c r="E64" s="17" t="s">
        <v>473</v>
      </c>
      <c r="F64" s="17" t="s">
        <v>9</v>
      </c>
      <c r="G64" s="1"/>
      <c r="H64" s="1"/>
      <c r="I64" s="1"/>
      <c r="J64" s="1">
        <f t="shared" si="2"/>
        <v>100</v>
      </c>
      <c r="K64" s="1">
        <v>100</v>
      </c>
      <c r="L64" s="12">
        <f t="shared" si="3"/>
        <v>0</v>
      </c>
      <c r="M64" s="1">
        <v>100</v>
      </c>
      <c r="N64" s="1"/>
      <c r="O64" s="1"/>
    </row>
    <row r="65" spans="1:15" ht="25.5" customHeight="1">
      <c r="A65" s="13" t="s">
        <v>203</v>
      </c>
      <c r="B65" s="16" t="s">
        <v>251</v>
      </c>
      <c r="C65" s="16" t="s">
        <v>109</v>
      </c>
      <c r="D65" s="16"/>
      <c r="E65" s="16"/>
      <c r="F65" s="16"/>
      <c r="G65" s="12">
        <f>SUM(G85,G66,G80,G74)</f>
        <v>45138.299999999996</v>
      </c>
      <c r="H65" s="1">
        <f t="shared" si="1"/>
        <v>24495.4</v>
      </c>
      <c r="I65" s="12">
        <f>SUM(I85,I66,I80,I74)</f>
        <v>69633.7</v>
      </c>
      <c r="J65" s="1">
        <f t="shared" si="2"/>
        <v>85</v>
      </c>
      <c r="K65" s="12">
        <f>SUM(K85,K66,K80,K74)</f>
        <v>69718.7</v>
      </c>
      <c r="L65" s="12">
        <f t="shared" si="3"/>
        <v>12496.800000000003</v>
      </c>
      <c r="M65" s="12">
        <f>SUM(M85,M66,M80,M74)</f>
        <v>82215.5</v>
      </c>
      <c r="N65" s="12">
        <f>SUM(N85,N66,N80,N74)</f>
        <v>45391.5</v>
      </c>
      <c r="O65" s="12">
        <f>SUM(O85,O66,O80,O74)</f>
        <v>46259.8</v>
      </c>
    </row>
    <row r="66" spans="1:15" ht="21" customHeight="1">
      <c r="A66" s="7" t="s">
        <v>204</v>
      </c>
      <c r="B66" s="16" t="s">
        <v>251</v>
      </c>
      <c r="C66" s="17" t="s">
        <v>109</v>
      </c>
      <c r="D66" s="17" t="s">
        <v>110</v>
      </c>
      <c r="E66" s="17"/>
      <c r="F66" s="17"/>
      <c r="G66" s="12">
        <f aca="true" t="shared" si="9" ref="G66:O67">SUM(G67)</f>
        <v>1767.5</v>
      </c>
      <c r="H66" s="1">
        <f t="shared" si="1"/>
        <v>166.60000000000014</v>
      </c>
      <c r="I66" s="12">
        <f t="shared" si="9"/>
        <v>1934.1000000000001</v>
      </c>
      <c r="J66" s="1">
        <f t="shared" si="2"/>
        <v>85</v>
      </c>
      <c r="K66" s="12">
        <f t="shared" si="9"/>
        <v>2019.1000000000001</v>
      </c>
      <c r="L66" s="12">
        <f t="shared" si="3"/>
        <v>72.59999999999968</v>
      </c>
      <c r="M66" s="12">
        <f t="shared" si="9"/>
        <v>2091.7</v>
      </c>
      <c r="N66" s="12">
        <f t="shared" si="9"/>
        <v>1339</v>
      </c>
      <c r="O66" s="12">
        <f t="shared" si="9"/>
        <v>1353.3</v>
      </c>
    </row>
    <row r="67" spans="1:15" ht="63">
      <c r="A67" s="13" t="s">
        <v>335</v>
      </c>
      <c r="B67" s="16" t="s">
        <v>251</v>
      </c>
      <c r="C67" s="17" t="s">
        <v>109</v>
      </c>
      <c r="D67" s="17" t="s">
        <v>110</v>
      </c>
      <c r="E67" s="24" t="s">
        <v>183</v>
      </c>
      <c r="F67" s="17"/>
      <c r="G67" s="12">
        <f t="shared" si="9"/>
        <v>1767.5</v>
      </c>
      <c r="H67" s="1">
        <f t="shared" si="1"/>
        <v>166.60000000000014</v>
      </c>
      <c r="I67" s="12">
        <f t="shared" si="9"/>
        <v>1934.1000000000001</v>
      </c>
      <c r="J67" s="1">
        <f t="shared" si="2"/>
        <v>85</v>
      </c>
      <c r="K67" s="12">
        <f t="shared" si="9"/>
        <v>2019.1000000000001</v>
      </c>
      <c r="L67" s="12">
        <f t="shared" si="3"/>
        <v>72.59999999999968</v>
      </c>
      <c r="M67" s="12">
        <f t="shared" si="9"/>
        <v>2091.7</v>
      </c>
      <c r="N67" s="12">
        <f t="shared" si="9"/>
        <v>1339</v>
      </c>
      <c r="O67" s="12">
        <f t="shared" si="9"/>
        <v>1353.3</v>
      </c>
    </row>
    <row r="68" spans="1:15" ht="78.75">
      <c r="A68" s="14" t="s">
        <v>336</v>
      </c>
      <c r="B68" s="16" t="s">
        <v>251</v>
      </c>
      <c r="C68" s="17" t="s">
        <v>109</v>
      </c>
      <c r="D68" s="17" t="s">
        <v>110</v>
      </c>
      <c r="E68" s="24" t="s">
        <v>184</v>
      </c>
      <c r="F68" s="17"/>
      <c r="G68" s="12">
        <f>SUM(G69,G71)</f>
        <v>1767.5</v>
      </c>
      <c r="H68" s="1">
        <f t="shared" si="1"/>
        <v>166.60000000000014</v>
      </c>
      <c r="I68" s="12">
        <f>SUM(I69,I71)</f>
        <v>1934.1000000000001</v>
      </c>
      <c r="J68" s="1">
        <f t="shared" si="2"/>
        <v>85</v>
      </c>
      <c r="K68" s="12">
        <f>SUM(K69,K71)</f>
        <v>2019.1000000000001</v>
      </c>
      <c r="L68" s="12">
        <f t="shared" si="3"/>
        <v>72.59999999999968</v>
      </c>
      <c r="M68" s="12">
        <f>SUM(M69,M71)</f>
        <v>2091.7</v>
      </c>
      <c r="N68" s="12">
        <f>SUM(N69,N71)</f>
        <v>1339</v>
      </c>
      <c r="O68" s="12">
        <f>SUM(O69,O71)</f>
        <v>1353.3</v>
      </c>
    </row>
    <row r="69" spans="1:15" ht="31.5">
      <c r="A69" s="18" t="s">
        <v>178</v>
      </c>
      <c r="B69" s="16" t="s">
        <v>251</v>
      </c>
      <c r="C69" s="17" t="s">
        <v>109</v>
      </c>
      <c r="D69" s="17" t="s">
        <v>110</v>
      </c>
      <c r="E69" s="17" t="s">
        <v>179</v>
      </c>
      <c r="F69" s="17"/>
      <c r="G69" s="28">
        <f>SUM(G70)</f>
        <v>96.4</v>
      </c>
      <c r="H69" s="1">
        <f t="shared" si="1"/>
        <v>0</v>
      </c>
      <c r="I69" s="28">
        <f>SUM(I70)</f>
        <v>96.4</v>
      </c>
      <c r="J69" s="1">
        <f t="shared" si="2"/>
        <v>0</v>
      </c>
      <c r="K69" s="28">
        <f>SUM(K70)</f>
        <v>96.4</v>
      </c>
      <c r="L69" s="12">
        <f t="shared" si="3"/>
        <v>0</v>
      </c>
      <c r="M69" s="28">
        <f>SUM(M70)</f>
        <v>96.4</v>
      </c>
      <c r="N69" s="28">
        <f>SUM(N70)</f>
        <v>69</v>
      </c>
      <c r="O69" s="28">
        <f>SUM(O70)</f>
        <v>83.3</v>
      </c>
    </row>
    <row r="70" spans="1:15" ht="132" customHeight="1">
      <c r="A70" s="18" t="s">
        <v>346</v>
      </c>
      <c r="B70" s="16" t="s">
        <v>251</v>
      </c>
      <c r="C70" s="17" t="s">
        <v>109</v>
      </c>
      <c r="D70" s="17" t="s">
        <v>110</v>
      </c>
      <c r="E70" s="17" t="s">
        <v>353</v>
      </c>
      <c r="F70" s="17">
        <v>200</v>
      </c>
      <c r="G70" s="28">
        <v>96.4</v>
      </c>
      <c r="H70" s="1">
        <f t="shared" si="1"/>
        <v>0</v>
      </c>
      <c r="I70" s="28">
        <v>96.4</v>
      </c>
      <c r="J70" s="1">
        <f t="shared" si="2"/>
        <v>0</v>
      </c>
      <c r="K70" s="28">
        <v>96.4</v>
      </c>
      <c r="L70" s="12">
        <f t="shared" si="3"/>
        <v>0</v>
      </c>
      <c r="M70" s="28">
        <v>96.4</v>
      </c>
      <c r="N70" s="28">
        <v>69</v>
      </c>
      <c r="O70" s="28">
        <v>83.3</v>
      </c>
    </row>
    <row r="71" spans="1:15" ht="31.5">
      <c r="A71" s="18" t="s">
        <v>118</v>
      </c>
      <c r="B71" s="16" t="s">
        <v>251</v>
      </c>
      <c r="C71" s="17" t="s">
        <v>109</v>
      </c>
      <c r="D71" s="17" t="s">
        <v>110</v>
      </c>
      <c r="E71" s="24" t="s">
        <v>119</v>
      </c>
      <c r="F71" s="17"/>
      <c r="G71" s="27">
        <f>SUM(G72:G73)</f>
        <v>1671.1</v>
      </c>
      <c r="H71" s="1">
        <f t="shared" si="1"/>
        <v>166.60000000000014</v>
      </c>
      <c r="I71" s="27">
        <f>SUM(I72:I73)</f>
        <v>1837.7</v>
      </c>
      <c r="J71" s="1">
        <f t="shared" si="2"/>
        <v>85</v>
      </c>
      <c r="K71" s="27">
        <f>SUM(K72:K73)</f>
        <v>1922.7</v>
      </c>
      <c r="L71" s="12">
        <f t="shared" si="3"/>
        <v>72.59999999999991</v>
      </c>
      <c r="M71" s="27">
        <f>SUM(M72:M73)</f>
        <v>1995.3</v>
      </c>
      <c r="N71" s="27">
        <f>SUM(N72:N73)</f>
        <v>1270</v>
      </c>
      <c r="O71" s="27">
        <f>SUM(O72:O73)</f>
        <v>1270</v>
      </c>
    </row>
    <row r="72" spans="1:15" ht="141.75">
      <c r="A72" s="7" t="s">
        <v>337</v>
      </c>
      <c r="B72" s="16" t="s">
        <v>251</v>
      </c>
      <c r="C72" s="17" t="s">
        <v>109</v>
      </c>
      <c r="D72" s="17" t="s">
        <v>110</v>
      </c>
      <c r="E72" s="17" t="s">
        <v>120</v>
      </c>
      <c r="F72" s="17">
        <v>100</v>
      </c>
      <c r="G72" s="28">
        <v>1636.1</v>
      </c>
      <c r="H72" s="1">
        <f t="shared" si="1"/>
        <v>166.60000000000014</v>
      </c>
      <c r="I72" s="28">
        <v>1802.7</v>
      </c>
      <c r="J72" s="1">
        <f t="shared" si="2"/>
        <v>0</v>
      </c>
      <c r="K72" s="28">
        <v>1802.7</v>
      </c>
      <c r="L72" s="12">
        <f t="shared" si="3"/>
        <v>72.59999999999991</v>
      </c>
      <c r="M72" s="28">
        <v>1875.3</v>
      </c>
      <c r="N72" s="28">
        <v>1243.4</v>
      </c>
      <c r="O72" s="28">
        <v>1243.4</v>
      </c>
    </row>
    <row r="73" spans="1:15" ht="114.75" customHeight="1">
      <c r="A73" s="7" t="s">
        <v>338</v>
      </c>
      <c r="B73" s="16" t="s">
        <v>251</v>
      </c>
      <c r="C73" s="17" t="s">
        <v>109</v>
      </c>
      <c r="D73" s="17" t="s">
        <v>110</v>
      </c>
      <c r="E73" s="17" t="s">
        <v>120</v>
      </c>
      <c r="F73" s="17">
        <v>200</v>
      </c>
      <c r="G73" s="28">
        <v>35</v>
      </c>
      <c r="H73" s="1">
        <f t="shared" si="1"/>
        <v>0</v>
      </c>
      <c r="I73" s="28">
        <v>35</v>
      </c>
      <c r="J73" s="1">
        <f t="shared" si="2"/>
        <v>85</v>
      </c>
      <c r="K73" s="28">
        <v>120</v>
      </c>
      <c r="L73" s="12">
        <f t="shared" si="3"/>
        <v>0</v>
      </c>
      <c r="M73" s="28">
        <v>120</v>
      </c>
      <c r="N73" s="28">
        <v>26.6</v>
      </c>
      <c r="O73" s="28">
        <v>26.6</v>
      </c>
    </row>
    <row r="74" spans="1:15" ht="29.25" customHeight="1">
      <c r="A74" s="45" t="s">
        <v>404</v>
      </c>
      <c r="B74" s="16" t="s">
        <v>251</v>
      </c>
      <c r="C74" s="23" t="s">
        <v>109</v>
      </c>
      <c r="D74" s="23" t="s">
        <v>117</v>
      </c>
      <c r="E74" s="23"/>
      <c r="F74" s="23"/>
      <c r="G74" s="36">
        <f>SUM(G75)</f>
        <v>5148.6</v>
      </c>
      <c r="H74" s="1">
        <f t="shared" si="1"/>
        <v>0</v>
      </c>
      <c r="I74" s="36">
        <f>SUM(I75)</f>
        <v>5148.6</v>
      </c>
      <c r="J74" s="1">
        <f t="shared" si="2"/>
        <v>0</v>
      </c>
      <c r="K74" s="36">
        <f>SUM(K75)</f>
        <v>5148.6</v>
      </c>
      <c r="L74" s="12">
        <f t="shared" si="3"/>
        <v>0</v>
      </c>
      <c r="M74" s="36">
        <f>SUM(M75)</f>
        <v>5148.6</v>
      </c>
      <c r="N74" s="36">
        <f aca="true" t="shared" si="10" ref="N74:O76">SUM(N75)</f>
        <v>3641.9</v>
      </c>
      <c r="O74" s="36">
        <f t="shared" si="10"/>
        <v>3641.9</v>
      </c>
    </row>
    <row r="75" spans="1:15" ht="45.75" customHeight="1">
      <c r="A75" s="13" t="s">
        <v>185</v>
      </c>
      <c r="B75" s="16" t="s">
        <v>251</v>
      </c>
      <c r="C75" s="23" t="s">
        <v>109</v>
      </c>
      <c r="D75" s="23" t="s">
        <v>117</v>
      </c>
      <c r="E75" s="16" t="s">
        <v>186</v>
      </c>
      <c r="F75" s="23"/>
      <c r="G75" s="36">
        <f>SUM(G76)</f>
        <v>5148.6</v>
      </c>
      <c r="H75" s="1">
        <f t="shared" si="1"/>
        <v>0</v>
      </c>
      <c r="I75" s="36">
        <f>SUM(I76)</f>
        <v>5148.6</v>
      </c>
      <c r="J75" s="1">
        <f t="shared" si="2"/>
        <v>0</v>
      </c>
      <c r="K75" s="36">
        <f>SUM(K76)</f>
        <v>5148.6</v>
      </c>
      <c r="L75" s="12">
        <f t="shared" si="3"/>
        <v>0</v>
      </c>
      <c r="M75" s="36">
        <f>SUM(M76)</f>
        <v>5148.6</v>
      </c>
      <c r="N75" s="36">
        <f t="shared" si="10"/>
        <v>3641.9</v>
      </c>
      <c r="O75" s="36">
        <f t="shared" si="10"/>
        <v>3641.9</v>
      </c>
    </row>
    <row r="76" spans="1:15" ht="59.25" customHeight="1">
      <c r="A76" s="13" t="s">
        <v>187</v>
      </c>
      <c r="B76" s="16" t="s">
        <v>251</v>
      </c>
      <c r="C76" s="23" t="s">
        <v>109</v>
      </c>
      <c r="D76" s="23" t="s">
        <v>117</v>
      </c>
      <c r="E76" s="16" t="s">
        <v>188</v>
      </c>
      <c r="F76" s="23"/>
      <c r="G76" s="36">
        <f>SUM(G77)</f>
        <v>5148.6</v>
      </c>
      <c r="H76" s="1">
        <f t="shared" si="1"/>
        <v>0</v>
      </c>
      <c r="I76" s="36">
        <f>SUM(I77)</f>
        <v>5148.6</v>
      </c>
      <c r="J76" s="1">
        <f t="shared" si="2"/>
        <v>0</v>
      </c>
      <c r="K76" s="36">
        <f>SUM(K77)</f>
        <v>5148.6</v>
      </c>
      <c r="L76" s="12">
        <f t="shared" si="3"/>
        <v>0</v>
      </c>
      <c r="M76" s="36">
        <f>SUM(M77)</f>
        <v>5148.6</v>
      </c>
      <c r="N76" s="36">
        <f t="shared" si="10"/>
        <v>3641.9</v>
      </c>
      <c r="O76" s="36">
        <f t="shared" si="10"/>
        <v>3641.9</v>
      </c>
    </row>
    <row r="77" spans="1:15" ht="36" customHeight="1">
      <c r="A77" s="20" t="s">
        <v>0</v>
      </c>
      <c r="B77" s="16" t="s">
        <v>251</v>
      </c>
      <c r="C77" s="23" t="s">
        <v>109</v>
      </c>
      <c r="D77" s="23" t="s">
        <v>117</v>
      </c>
      <c r="E77" s="16" t="s">
        <v>11</v>
      </c>
      <c r="F77" s="23"/>
      <c r="G77" s="36">
        <f>SUM(G78:G79)</f>
        <v>5148.6</v>
      </c>
      <c r="H77" s="1">
        <f t="shared" si="1"/>
        <v>0</v>
      </c>
      <c r="I77" s="36">
        <f>SUM(I78:I79)</f>
        <v>5148.6</v>
      </c>
      <c r="J77" s="1">
        <f t="shared" si="2"/>
        <v>0</v>
      </c>
      <c r="K77" s="36">
        <f>SUM(K78:K79)</f>
        <v>5148.6</v>
      </c>
      <c r="L77" s="12">
        <f t="shared" si="3"/>
        <v>0</v>
      </c>
      <c r="M77" s="36">
        <f>SUM(M78:M79)</f>
        <v>5148.6</v>
      </c>
      <c r="N77" s="36">
        <f>SUM(N78:N79)</f>
        <v>3641.9</v>
      </c>
      <c r="O77" s="36">
        <f>SUM(O78:O79)</f>
        <v>3641.9</v>
      </c>
    </row>
    <row r="78" spans="1:15" ht="129.75" customHeight="1">
      <c r="A78" s="46" t="s">
        <v>405</v>
      </c>
      <c r="B78" s="16" t="s">
        <v>251</v>
      </c>
      <c r="C78" s="23" t="s">
        <v>109</v>
      </c>
      <c r="D78" s="23" t="s">
        <v>117</v>
      </c>
      <c r="E78" s="23" t="s">
        <v>431</v>
      </c>
      <c r="F78" s="23" t="s">
        <v>9</v>
      </c>
      <c r="G78" s="36">
        <v>3768.6</v>
      </c>
      <c r="H78" s="1">
        <f t="shared" si="1"/>
        <v>0</v>
      </c>
      <c r="I78" s="36">
        <v>3768.6</v>
      </c>
      <c r="J78" s="1">
        <f t="shared" si="2"/>
        <v>0</v>
      </c>
      <c r="K78" s="36">
        <v>3768.6</v>
      </c>
      <c r="L78" s="12">
        <f t="shared" si="3"/>
        <v>0</v>
      </c>
      <c r="M78" s="36">
        <v>3768.6</v>
      </c>
      <c r="N78" s="36">
        <v>1841.9</v>
      </c>
      <c r="O78" s="36">
        <v>1841.9</v>
      </c>
    </row>
    <row r="79" spans="1:15" ht="115.5" customHeight="1">
      <c r="A79" s="47" t="s">
        <v>406</v>
      </c>
      <c r="B79" s="16" t="s">
        <v>251</v>
      </c>
      <c r="C79" s="23" t="s">
        <v>109</v>
      </c>
      <c r="D79" s="23" t="s">
        <v>117</v>
      </c>
      <c r="E79" s="23" t="s">
        <v>407</v>
      </c>
      <c r="F79" s="23" t="s">
        <v>9</v>
      </c>
      <c r="G79" s="36">
        <v>1380</v>
      </c>
      <c r="H79" s="1">
        <f t="shared" si="1"/>
        <v>0</v>
      </c>
      <c r="I79" s="36">
        <v>1380</v>
      </c>
      <c r="J79" s="1">
        <f t="shared" si="2"/>
        <v>0</v>
      </c>
      <c r="K79" s="36">
        <v>1380</v>
      </c>
      <c r="L79" s="12">
        <f t="shared" si="3"/>
        <v>0</v>
      </c>
      <c r="M79" s="36">
        <v>1380</v>
      </c>
      <c r="N79" s="36">
        <v>1800</v>
      </c>
      <c r="O79" s="36">
        <v>1800</v>
      </c>
    </row>
    <row r="80" spans="1:15" ht="41.25" customHeight="1">
      <c r="A80" s="10" t="s">
        <v>344</v>
      </c>
      <c r="B80" s="38" t="s">
        <v>251</v>
      </c>
      <c r="C80" s="23" t="s">
        <v>109</v>
      </c>
      <c r="D80" s="23" t="s">
        <v>116</v>
      </c>
      <c r="E80" s="23"/>
      <c r="F80" s="23"/>
      <c r="G80" s="40">
        <f>SUM(G81)</f>
        <v>37171.2</v>
      </c>
      <c r="H80" s="1">
        <f t="shared" si="1"/>
        <v>24328.800000000003</v>
      </c>
      <c r="I80" s="40">
        <f>SUM(I81)</f>
        <v>61500</v>
      </c>
      <c r="J80" s="1">
        <f t="shared" si="2"/>
        <v>0</v>
      </c>
      <c r="K80" s="40">
        <f>SUM(K81)</f>
        <v>61500</v>
      </c>
      <c r="L80" s="12">
        <f aca="true" t="shared" si="11" ref="L80:L148">SUM(M80-K80)</f>
        <v>12424.199999999997</v>
      </c>
      <c r="M80" s="40">
        <f>SUM(M81)</f>
        <v>73924.2</v>
      </c>
      <c r="N80" s="40">
        <f>SUM(N81)</f>
        <v>38605.6</v>
      </c>
      <c r="O80" s="40">
        <f>SUM(O81)</f>
        <v>39405.6</v>
      </c>
    </row>
    <row r="81" spans="1:15" ht="31.5">
      <c r="A81" s="10" t="s">
        <v>122</v>
      </c>
      <c r="B81" s="37" t="s">
        <v>251</v>
      </c>
      <c r="C81" s="23" t="s">
        <v>109</v>
      </c>
      <c r="D81" s="23" t="s">
        <v>116</v>
      </c>
      <c r="E81" s="23" t="s">
        <v>298</v>
      </c>
      <c r="F81" s="23"/>
      <c r="G81" s="40">
        <f aca="true" t="shared" si="12" ref="G81:O82">SUM(G82)</f>
        <v>37171.2</v>
      </c>
      <c r="H81" s="1">
        <f t="shared" si="1"/>
        <v>24328.800000000003</v>
      </c>
      <c r="I81" s="40">
        <f t="shared" si="12"/>
        <v>61500</v>
      </c>
      <c r="J81" s="1">
        <f t="shared" si="2"/>
        <v>0</v>
      </c>
      <c r="K81" s="40">
        <f t="shared" si="12"/>
        <v>61500</v>
      </c>
      <c r="L81" s="12">
        <f t="shared" si="11"/>
        <v>12424.199999999997</v>
      </c>
      <c r="M81" s="40">
        <f t="shared" si="12"/>
        <v>73924.2</v>
      </c>
      <c r="N81" s="40">
        <f t="shared" si="12"/>
        <v>38605.6</v>
      </c>
      <c r="O81" s="40">
        <f t="shared" si="12"/>
        <v>39405.6</v>
      </c>
    </row>
    <row r="82" spans="1:15" ht="31.5">
      <c r="A82" s="10" t="s">
        <v>124</v>
      </c>
      <c r="B82" s="37" t="s">
        <v>251</v>
      </c>
      <c r="C82" s="23" t="s">
        <v>109</v>
      </c>
      <c r="D82" s="23" t="s">
        <v>116</v>
      </c>
      <c r="E82" s="23" t="s">
        <v>123</v>
      </c>
      <c r="F82" s="23"/>
      <c r="G82" s="40">
        <f t="shared" si="12"/>
        <v>37171.2</v>
      </c>
      <c r="H82" s="1">
        <f t="shared" si="1"/>
        <v>24328.800000000003</v>
      </c>
      <c r="I82" s="40">
        <f t="shared" si="12"/>
        <v>61500</v>
      </c>
      <c r="J82" s="1">
        <f t="shared" si="2"/>
        <v>0</v>
      </c>
      <c r="K82" s="40">
        <f t="shared" si="12"/>
        <v>61500</v>
      </c>
      <c r="L82" s="12">
        <f t="shared" si="11"/>
        <v>12424.199999999997</v>
      </c>
      <c r="M82" s="40">
        <f t="shared" si="12"/>
        <v>73924.2</v>
      </c>
      <c r="N82" s="40">
        <f t="shared" si="12"/>
        <v>38605.6</v>
      </c>
      <c r="O82" s="40">
        <f t="shared" si="12"/>
        <v>39405.6</v>
      </c>
    </row>
    <row r="83" spans="1:15" ht="31.5">
      <c r="A83" s="10" t="s">
        <v>173</v>
      </c>
      <c r="B83" s="37" t="s">
        <v>251</v>
      </c>
      <c r="C83" s="23" t="s">
        <v>109</v>
      </c>
      <c r="D83" s="23" t="s">
        <v>116</v>
      </c>
      <c r="E83" s="23" t="s">
        <v>125</v>
      </c>
      <c r="F83" s="23"/>
      <c r="G83" s="40">
        <f>SUM(G84:G84)</f>
        <v>37171.2</v>
      </c>
      <c r="H83" s="1">
        <f t="shared" si="1"/>
        <v>24328.800000000003</v>
      </c>
      <c r="I83" s="40">
        <f>SUM(I84:I84)</f>
        <v>61500</v>
      </c>
      <c r="J83" s="1">
        <f t="shared" si="2"/>
        <v>0</v>
      </c>
      <c r="K83" s="40">
        <f>SUM(K84:K84)</f>
        <v>61500</v>
      </c>
      <c r="L83" s="12">
        <f t="shared" si="11"/>
        <v>12424.199999999997</v>
      </c>
      <c r="M83" s="40">
        <f>SUM(M84:M84)</f>
        <v>73924.2</v>
      </c>
      <c r="N83" s="40">
        <f>SUM(N84:N84)</f>
        <v>38605.6</v>
      </c>
      <c r="O83" s="40">
        <f>SUM(O84:O84)</f>
        <v>39405.6</v>
      </c>
    </row>
    <row r="84" spans="1:15" ht="99.75" customHeight="1">
      <c r="A84" s="35" t="s">
        <v>319</v>
      </c>
      <c r="B84" s="37" t="s">
        <v>251</v>
      </c>
      <c r="C84" s="23" t="s">
        <v>109</v>
      </c>
      <c r="D84" s="23" t="s">
        <v>116</v>
      </c>
      <c r="E84" s="23" t="s">
        <v>320</v>
      </c>
      <c r="F84" s="23" t="s">
        <v>9</v>
      </c>
      <c r="G84" s="36">
        <v>37171.2</v>
      </c>
      <c r="H84" s="1">
        <f aca="true" t="shared" si="13" ref="H84:H156">SUM(I84-G84)</f>
        <v>24328.800000000003</v>
      </c>
      <c r="I84" s="36">
        <v>61500</v>
      </c>
      <c r="J84" s="1">
        <f aca="true" t="shared" si="14" ref="J84:J156">SUM(K84-I84)</f>
        <v>0</v>
      </c>
      <c r="K84" s="36">
        <v>61500</v>
      </c>
      <c r="L84" s="12">
        <f t="shared" si="11"/>
        <v>12424.199999999997</v>
      </c>
      <c r="M84" s="36">
        <v>73924.2</v>
      </c>
      <c r="N84" s="36">
        <v>38605.6</v>
      </c>
      <c r="O84" s="36">
        <v>39405.6</v>
      </c>
    </row>
    <row r="85" spans="1:15" s="5" customFormat="1" ht="15.75">
      <c r="A85" s="10" t="s">
        <v>210</v>
      </c>
      <c r="B85" s="38" t="s">
        <v>251</v>
      </c>
      <c r="C85" s="16" t="s">
        <v>109</v>
      </c>
      <c r="D85" s="16" t="s">
        <v>21</v>
      </c>
      <c r="E85" s="42"/>
      <c r="F85" s="42"/>
      <c r="G85" s="12">
        <f>SUM(G86)</f>
        <v>1051</v>
      </c>
      <c r="H85" s="1">
        <f t="shared" si="13"/>
        <v>0</v>
      </c>
      <c r="I85" s="12">
        <f>SUM(I86)</f>
        <v>1051</v>
      </c>
      <c r="J85" s="1">
        <f t="shared" si="14"/>
        <v>0</v>
      </c>
      <c r="K85" s="12">
        <f>SUM(K86)</f>
        <v>1051</v>
      </c>
      <c r="L85" s="12">
        <f t="shared" si="11"/>
        <v>0</v>
      </c>
      <c r="M85" s="12">
        <f>SUM(M86)</f>
        <v>1051</v>
      </c>
      <c r="N85" s="12">
        <f>SUM(N86)</f>
        <v>1805</v>
      </c>
      <c r="O85" s="12">
        <f>SUM(O86)</f>
        <v>1859</v>
      </c>
    </row>
    <row r="86" spans="1:15" s="5" customFormat="1" ht="31.5">
      <c r="A86" s="13" t="s">
        <v>343</v>
      </c>
      <c r="B86" s="38" t="s">
        <v>251</v>
      </c>
      <c r="C86" s="16" t="s">
        <v>109</v>
      </c>
      <c r="D86" s="16" t="s">
        <v>21</v>
      </c>
      <c r="E86" s="24" t="s">
        <v>201</v>
      </c>
      <c r="F86" s="16"/>
      <c r="G86" s="12">
        <f aca="true" t="shared" si="15" ref="G86:O87">SUM(G87)</f>
        <v>1051</v>
      </c>
      <c r="H86" s="1">
        <f t="shared" si="13"/>
        <v>0</v>
      </c>
      <c r="I86" s="12">
        <f t="shared" si="15"/>
        <v>1051</v>
      </c>
      <c r="J86" s="1">
        <f t="shared" si="14"/>
        <v>0</v>
      </c>
      <c r="K86" s="12">
        <f t="shared" si="15"/>
        <v>1051</v>
      </c>
      <c r="L86" s="12">
        <f t="shared" si="11"/>
        <v>0</v>
      </c>
      <c r="M86" s="12">
        <f t="shared" si="15"/>
        <v>1051</v>
      </c>
      <c r="N86" s="12">
        <f t="shared" si="15"/>
        <v>1805</v>
      </c>
      <c r="O86" s="12">
        <f t="shared" si="15"/>
        <v>1859</v>
      </c>
    </row>
    <row r="87" spans="1:15" s="5" customFormat="1" ht="47.25">
      <c r="A87" s="13" t="s">
        <v>312</v>
      </c>
      <c r="B87" s="16" t="s">
        <v>251</v>
      </c>
      <c r="C87" s="16" t="s">
        <v>109</v>
      </c>
      <c r="D87" s="16" t="s">
        <v>21</v>
      </c>
      <c r="E87" s="24" t="s">
        <v>202</v>
      </c>
      <c r="F87" s="16"/>
      <c r="G87" s="12">
        <f t="shared" si="15"/>
        <v>1051</v>
      </c>
      <c r="H87" s="1">
        <f t="shared" si="13"/>
        <v>0</v>
      </c>
      <c r="I87" s="12">
        <f t="shared" si="15"/>
        <v>1051</v>
      </c>
      <c r="J87" s="1">
        <f t="shared" si="14"/>
        <v>0</v>
      </c>
      <c r="K87" s="12">
        <f t="shared" si="15"/>
        <v>1051</v>
      </c>
      <c r="L87" s="12">
        <f t="shared" si="11"/>
        <v>0</v>
      </c>
      <c r="M87" s="12">
        <f t="shared" si="15"/>
        <v>1051</v>
      </c>
      <c r="N87" s="12">
        <f t="shared" si="15"/>
        <v>1805</v>
      </c>
      <c r="O87" s="12">
        <f t="shared" si="15"/>
        <v>1859</v>
      </c>
    </row>
    <row r="88" spans="1:15" s="5" customFormat="1" ht="31.5">
      <c r="A88" s="20" t="s">
        <v>313</v>
      </c>
      <c r="B88" s="16" t="s">
        <v>251</v>
      </c>
      <c r="C88" s="16" t="s">
        <v>109</v>
      </c>
      <c r="D88" s="16" t="s">
        <v>21</v>
      </c>
      <c r="E88" s="16" t="s">
        <v>22</v>
      </c>
      <c r="F88" s="24"/>
      <c r="G88" s="12">
        <f>SUM(G89:G90)</f>
        <v>1051</v>
      </c>
      <c r="H88" s="1">
        <f t="shared" si="13"/>
        <v>0</v>
      </c>
      <c r="I88" s="12">
        <f>SUM(I89:I90)</f>
        <v>1051</v>
      </c>
      <c r="J88" s="1">
        <f t="shared" si="14"/>
        <v>0</v>
      </c>
      <c r="K88" s="12">
        <f>SUM(K89:K90)</f>
        <v>1051</v>
      </c>
      <c r="L88" s="12">
        <f t="shared" si="11"/>
        <v>0</v>
      </c>
      <c r="M88" s="12">
        <f>SUM(M89:M90)</f>
        <v>1051</v>
      </c>
      <c r="N88" s="12">
        <f>SUM(N89:N90)</f>
        <v>1805</v>
      </c>
      <c r="O88" s="12">
        <f>SUM(O89:O90)</f>
        <v>1859</v>
      </c>
    </row>
    <row r="89" spans="1:15" ht="121.5" customHeight="1">
      <c r="A89" s="7" t="s">
        <v>314</v>
      </c>
      <c r="B89" s="16" t="s">
        <v>251</v>
      </c>
      <c r="C89" s="17" t="s">
        <v>109</v>
      </c>
      <c r="D89" s="17" t="s">
        <v>21</v>
      </c>
      <c r="E89" s="25" t="s">
        <v>316</v>
      </c>
      <c r="F89" s="25" t="s">
        <v>279</v>
      </c>
      <c r="G89" s="1">
        <v>30</v>
      </c>
      <c r="H89" s="1">
        <f t="shared" si="13"/>
        <v>0</v>
      </c>
      <c r="I89" s="1">
        <v>30</v>
      </c>
      <c r="J89" s="1">
        <f t="shared" si="14"/>
        <v>0</v>
      </c>
      <c r="K89" s="1">
        <v>30</v>
      </c>
      <c r="L89" s="12">
        <f t="shared" si="11"/>
        <v>0</v>
      </c>
      <c r="M89" s="1">
        <v>30</v>
      </c>
      <c r="N89" s="1">
        <v>30</v>
      </c>
      <c r="O89" s="1">
        <v>30</v>
      </c>
    </row>
    <row r="90" spans="1:15" ht="109.5" customHeight="1">
      <c r="A90" s="7" t="s">
        <v>315</v>
      </c>
      <c r="B90" s="16" t="s">
        <v>251</v>
      </c>
      <c r="C90" s="17" t="s">
        <v>109</v>
      </c>
      <c r="D90" s="17">
        <v>12</v>
      </c>
      <c r="E90" s="25" t="s">
        <v>317</v>
      </c>
      <c r="F90" s="25">
        <v>800</v>
      </c>
      <c r="G90" s="1">
        <v>1021</v>
      </c>
      <c r="H90" s="1">
        <f t="shared" si="13"/>
        <v>0</v>
      </c>
      <c r="I90" s="1">
        <v>1021</v>
      </c>
      <c r="J90" s="1">
        <f t="shared" si="14"/>
        <v>0</v>
      </c>
      <c r="K90" s="1">
        <v>1021</v>
      </c>
      <c r="L90" s="12">
        <f t="shared" si="11"/>
        <v>0</v>
      </c>
      <c r="M90" s="1">
        <v>1021</v>
      </c>
      <c r="N90" s="1">
        <v>1775</v>
      </c>
      <c r="O90" s="1">
        <v>1829</v>
      </c>
    </row>
    <row r="91" spans="1:15" s="5" customFormat="1" ht="15.75">
      <c r="A91" s="13" t="s">
        <v>211</v>
      </c>
      <c r="B91" s="16" t="s">
        <v>251</v>
      </c>
      <c r="C91" s="16" t="s">
        <v>110</v>
      </c>
      <c r="D91" s="16"/>
      <c r="E91" s="24"/>
      <c r="F91" s="24"/>
      <c r="G91" s="12">
        <f>G92</f>
        <v>834.2</v>
      </c>
      <c r="H91" s="1">
        <f t="shared" si="13"/>
        <v>11111.1</v>
      </c>
      <c r="I91" s="12">
        <f>I92</f>
        <v>11945.300000000001</v>
      </c>
      <c r="J91" s="1">
        <f t="shared" si="14"/>
        <v>0</v>
      </c>
      <c r="K91" s="12">
        <f>K92</f>
        <v>11945.300000000001</v>
      </c>
      <c r="L91" s="12">
        <f t="shared" si="11"/>
        <v>0</v>
      </c>
      <c r="M91" s="12">
        <f>M92</f>
        <v>11945.300000000001</v>
      </c>
      <c r="N91" s="12">
        <f>N92</f>
        <v>3998.2</v>
      </c>
      <c r="O91" s="12">
        <f>O92</f>
        <v>3998.2</v>
      </c>
    </row>
    <row r="92" spans="1:15" s="5" customFormat="1" ht="15.75">
      <c r="A92" s="13" t="s">
        <v>212</v>
      </c>
      <c r="B92" s="16" t="s">
        <v>251</v>
      </c>
      <c r="C92" s="16" t="s">
        <v>110</v>
      </c>
      <c r="D92" s="16" t="s">
        <v>111</v>
      </c>
      <c r="E92" s="24"/>
      <c r="F92" s="24"/>
      <c r="G92" s="12">
        <f>G97</f>
        <v>834.2</v>
      </c>
      <c r="H92" s="1">
        <f t="shared" si="13"/>
        <v>11111.1</v>
      </c>
      <c r="I92" s="12">
        <f>I97+I93</f>
        <v>11945.300000000001</v>
      </c>
      <c r="J92" s="1">
        <f t="shared" si="14"/>
        <v>0</v>
      </c>
      <c r="K92" s="12">
        <f>K97+K93</f>
        <v>11945.300000000001</v>
      </c>
      <c r="L92" s="12">
        <f t="shared" si="11"/>
        <v>0</v>
      </c>
      <c r="M92" s="12">
        <f>M97+M93</f>
        <v>11945.300000000001</v>
      </c>
      <c r="N92" s="12">
        <f>N97</f>
        <v>3998.2</v>
      </c>
      <c r="O92" s="12">
        <f>O97</f>
        <v>3998.2</v>
      </c>
    </row>
    <row r="93" spans="1:15" s="5" customFormat="1" ht="47.25">
      <c r="A93" s="13" t="s">
        <v>218</v>
      </c>
      <c r="B93" s="17" t="s">
        <v>251</v>
      </c>
      <c r="C93" s="17" t="s">
        <v>110</v>
      </c>
      <c r="D93" s="17" t="s">
        <v>111</v>
      </c>
      <c r="E93" s="25" t="s">
        <v>220</v>
      </c>
      <c r="F93" s="24"/>
      <c r="G93" s="12"/>
      <c r="H93" s="1">
        <f t="shared" si="13"/>
        <v>11111.1</v>
      </c>
      <c r="I93" s="12">
        <f>SUM(I94)</f>
        <v>11111.1</v>
      </c>
      <c r="J93" s="1">
        <f t="shared" si="14"/>
        <v>0</v>
      </c>
      <c r="K93" s="12">
        <f>SUM(K94)</f>
        <v>11111.1</v>
      </c>
      <c r="L93" s="12">
        <f t="shared" si="11"/>
        <v>0</v>
      </c>
      <c r="M93" s="12">
        <f>SUM(M94)</f>
        <v>11111.1</v>
      </c>
      <c r="N93" s="12"/>
      <c r="O93" s="12"/>
    </row>
    <row r="94" spans="1:15" s="5" customFormat="1" ht="47.25">
      <c r="A94" s="49" t="s">
        <v>443</v>
      </c>
      <c r="B94" s="17" t="s">
        <v>251</v>
      </c>
      <c r="C94" s="17" t="s">
        <v>110</v>
      </c>
      <c r="D94" s="17" t="s">
        <v>111</v>
      </c>
      <c r="E94" s="25" t="s">
        <v>444</v>
      </c>
      <c r="F94" s="24"/>
      <c r="G94" s="12"/>
      <c r="H94" s="1">
        <f t="shared" si="13"/>
        <v>11111.1</v>
      </c>
      <c r="I94" s="12">
        <f>SUM(I95)</f>
        <v>11111.1</v>
      </c>
      <c r="J94" s="1">
        <f t="shared" si="14"/>
        <v>0</v>
      </c>
      <c r="K94" s="12">
        <f>SUM(K95)</f>
        <v>11111.1</v>
      </c>
      <c r="L94" s="12">
        <f t="shared" si="11"/>
        <v>0</v>
      </c>
      <c r="M94" s="12">
        <f>SUM(M95)</f>
        <v>11111.1</v>
      </c>
      <c r="N94" s="12"/>
      <c r="O94" s="12"/>
    </row>
    <row r="95" spans="1:15" s="5" customFormat="1" ht="31.5">
      <c r="A95" s="7" t="s">
        <v>445</v>
      </c>
      <c r="B95" s="17" t="s">
        <v>251</v>
      </c>
      <c r="C95" s="17" t="s">
        <v>110</v>
      </c>
      <c r="D95" s="17" t="s">
        <v>111</v>
      </c>
      <c r="E95" s="25" t="s">
        <v>446</v>
      </c>
      <c r="F95" s="24"/>
      <c r="G95" s="12"/>
      <c r="H95" s="1">
        <f t="shared" si="13"/>
        <v>11111.1</v>
      </c>
      <c r="I95" s="12">
        <f>SUM(I96)</f>
        <v>11111.1</v>
      </c>
      <c r="J95" s="1">
        <f t="shared" si="14"/>
        <v>0</v>
      </c>
      <c r="K95" s="12">
        <f>SUM(K96)</f>
        <v>11111.1</v>
      </c>
      <c r="L95" s="12">
        <f t="shared" si="11"/>
        <v>0</v>
      </c>
      <c r="M95" s="12">
        <f>SUM(M96)</f>
        <v>11111.1</v>
      </c>
      <c r="N95" s="12"/>
      <c r="O95" s="12"/>
    </row>
    <row r="96" spans="1:15" s="5" customFormat="1" ht="110.25">
      <c r="A96" s="7" t="s">
        <v>447</v>
      </c>
      <c r="B96" s="17" t="s">
        <v>251</v>
      </c>
      <c r="C96" s="17" t="s">
        <v>110</v>
      </c>
      <c r="D96" s="17" t="s">
        <v>111</v>
      </c>
      <c r="E96" s="25" t="s">
        <v>448</v>
      </c>
      <c r="F96" s="24" t="s">
        <v>9</v>
      </c>
      <c r="G96" s="12"/>
      <c r="H96" s="1">
        <f t="shared" si="13"/>
        <v>11111.1</v>
      </c>
      <c r="I96" s="12">
        <v>11111.1</v>
      </c>
      <c r="J96" s="1">
        <f t="shared" si="14"/>
        <v>0</v>
      </c>
      <c r="K96" s="12">
        <v>11111.1</v>
      </c>
      <c r="L96" s="12">
        <f t="shared" si="11"/>
        <v>0</v>
      </c>
      <c r="M96" s="12">
        <v>11111.1</v>
      </c>
      <c r="N96" s="12"/>
      <c r="O96" s="12"/>
    </row>
    <row r="97" spans="1:15" s="5" customFormat="1" ht="31.5">
      <c r="A97" s="13" t="s">
        <v>213</v>
      </c>
      <c r="B97" s="16" t="s">
        <v>251</v>
      </c>
      <c r="C97" s="16" t="s">
        <v>110</v>
      </c>
      <c r="D97" s="16" t="s">
        <v>111</v>
      </c>
      <c r="E97" s="16" t="s">
        <v>214</v>
      </c>
      <c r="F97" s="24"/>
      <c r="G97" s="12">
        <f aca="true" t="shared" si="16" ref="G97:O98">SUM(G98)</f>
        <v>834.2</v>
      </c>
      <c r="H97" s="1">
        <f t="shared" si="13"/>
        <v>0</v>
      </c>
      <c r="I97" s="12">
        <f t="shared" si="16"/>
        <v>834.2</v>
      </c>
      <c r="J97" s="1">
        <f t="shared" si="14"/>
        <v>0</v>
      </c>
      <c r="K97" s="12">
        <f t="shared" si="16"/>
        <v>834.2</v>
      </c>
      <c r="L97" s="12">
        <f t="shared" si="11"/>
        <v>0</v>
      </c>
      <c r="M97" s="12">
        <f t="shared" si="16"/>
        <v>834.2</v>
      </c>
      <c r="N97" s="12">
        <f t="shared" si="16"/>
        <v>3998.2</v>
      </c>
      <c r="O97" s="12">
        <f t="shared" si="16"/>
        <v>3998.2</v>
      </c>
    </row>
    <row r="98" spans="1:15" s="5" customFormat="1" ht="78.75">
      <c r="A98" s="13" t="s">
        <v>339</v>
      </c>
      <c r="B98" s="16" t="s">
        <v>251</v>
      </c>
      <c r="C98" s="16" t="s">
        <v>110</v>
      </c>
      <c r="D98" s="16" t="s">
        <v>111</v>
      </c>
      <c r="E98" s="16" t="s">
        <v>215</v>
      </c>
      <c r="F98" s="24"/>
      <c r="G98" s="12">
        <f t="shared" si="16"/>
        <v>834.2</v>
      </c>
      <c r="H98" s="1">
        <f t="shared" si="13"/>
        <v>0</v>
      </c>
      <c r="I98" s="12">
        <f t="shared" si="16"/>
        <v>834.2</v>
      </c>
      <c r="J98" s="1">
        <f t="shared" si="14"/>
        <v>0</v>
      </c>
      <c r="K98" s="12">
        <f t="shared" si="16"/>
        <v>834.2</v>
      </c>
      <c r="L98" s="12">
        <f t="shared" si="11"/>
        <v>0</v>
      </c>
      <c r="M98" s="12">
        <f t="shared" si="16"/>
        <v>834.2</v>
      </c>
      <c r="N98" s="12">
        <f t="shared" si="16"/>
        <v>3998.2</v>
      </c>
      <c r="O98" s="12">
        <f t="shared" si="16"/>
        <v>3998.2</v>
      </c>
    </row>
    <row r="99" spans="1:15" ht="47.25">
      <c r="A99" s="18" t="s">
        <v>23</v>
      </c>
      <c r="B99" s="16" t="s">
        <v>251</v>
      </c>
      <c r="C99" s="17" t="s">
        <v>110</v>
      </c>
      <c r="D99" s="17" t="s">
        <v>111</v>
      </c>
      <c r="E99" s="16" t="s">
        <v>24</v>
      </c>
      <c r="F99" s="16"/>
      <c r="G99" s="12">
        <f>SUM(G100:G101)</f>
        <v>834.2</v>
      </c>
      <c r="H99" s="1">
        <f t="shared" si="13"/>
        <v>0</v>
      </c>
      <c r="I99" s="12">
        <f>SUM(I100:I101)</f>
        <v>834.2</v>
      </c>
      <c r="J99" s="1">
        <f t="shared" si="14"/>
        <v>0</v>
      </c>
      <c r="K99" s="12">
        <f>SUM(K100:K101)</f>
        <v>834.2</v>
      </c>
      <c r="L99" s="12">
        <f t="shared" si="11"/>
        <v>0</v>
      </c>
      <c r="M99" s="12">
        <f>SUM(M100:M101)</f>
        <v>834.2</v>
      </c>
      <c r="N99" s="12">
        <f>SUM(N100:N101)</f>
        <v>3998.2</v>
      </c>
      <c r="O99" s="12">
        <f>SUM(O100:O101)</f>
        <v>3998.2</v>
      </c>
    </row>
    <row r="100" spans="1:15" ht="163.5" customHeight="1">
      <c r="A100" s="18" t="s">
        <v>416</v>
      </c>
      <c r="B100" s="16" t="s">
        <v>251</v>
      </c>
      <c r="C100" s="17" t="s">
        <v>110</v>
      </c>
      <c r="D100" s="17" t="s">
        <v>111</v>
      </c>
      <c r="E100" s="17" t="s">
        <v>436</v>
      </c>
      <c r="F100" s="17">
        <v>200</v>
      </c>
      <c r="G100" s="12">
        <v>734.2</v>
      </c>
      <c r="H100" s="1">
        <f t="shared" si="13"/>
        <v>0</v>
      </c>
      <c r="I100" s="12">
        <v>734.2</v>
      </c>
      <c r="J100" s="1">
        <f t="shared" si="14"/>
        <v>0</v>
      </c>
      <c r="K100" s="12">
        <v>734.2</v>
      </c>
      <c r="L100" s="12">
        <f t="shared" si="11"/>
        <v>0</v>
      </c>
      <c r="M100" s="12">
        <v>734.2</v>
      </c>
      <c r="N100" s="12">
        <v>3898.2</v>
      </c>
      <c r="O100" s="12">
        <v>3898.2</v>
      </c>
    </row>
    <row r="101" spans="1:15" ht="126" customHeight="1">
      <c r="A101" s="7" t="s">
        <v>341</v>
      </c>
      <c r="B101" s="16" t="s">
        <v>251</v>
      </c>
      <c r="C101" s="17" t="s">
        <v>110</v>
      </c>
      <c r="D101" s="17" t="s">
        <v>111</v>
      </c>
      <c r="E101" s="17" t="s">
        <v>25</v>
      </c>
      <c r="F101" s="17">
        <v>200</v>
      </c>
      <c r="G101" s="1">
        <v>100</v>
      </c>
      <c r="H101" s="1">
        <f t="shared" si="13"/>
        <v>0</v>
      </c>
      <c r="I101" s="1">
        <v>100</v>
      </c>
      <c r="J101" s="1">
        <f t="shared" si="14"/>
        <v>0</v>
      </c>
      <c r="K101" s="1">
        <v>100</v>
      </c>
      <c r="L101" s="12">
        <f t="shared" si="11"/>
        <v>0</v>
      </c>
      <c r="M101" s="1">
        <v>100</v>
      </c>
      <c r="N101" s="1">
        <v>100</v>
      </c>
      <c r="O101" s="1">
        <v>100</v>
      </c>
    </row>
    <row r="102" spans="1:15" s="5" customFormat="1" ht="15.75">
      <c r="A102" s="13" t="s">
        <v>216</v>
      </c>
      <c r="B102" s="16" t="s">
        <v>251</v>
      </c>
      <c r="C102" s="16" t="s">
        <v>26</v>
      </c>
      <c r="D102" s="16"/>
      <c r="E102" s="16"/>
      <c r="F102" s="16"/>
      <c r="G102" s="12">
        <f>SUM(G103,G108,G113)</f>
        <v>6556.799999999999</v>
      </c>
      <c r="H102" s="1">
        <f t="shared" si="13"/>
        <v>0</v>
      </c>
      <c r="I102" s="12">
        <f>SUM(I103,I108,I113)</f>
        <v>6556.799999999999</v>
      </c>
      <c r="J102" s="1">
        <f t="shared" si="14"/>
        <v>0</v>
      </c>
      <c r="K102" s="12">
        <f>SUM(K103,K108,K113)</f>
        <v>6556.799999999999</v>
      </c>
      <c r="L102" s="12">
        <f t="shared" si="11"/>
        <v>2241.2999999999993</v>
      </c>
      <c r="M102" s="12">
        <f>SUM(M103,M108,M113,M118)</f>
        <v>8798.099999999999</v>
      </c>
      <c r="N102" s="12">
        <f>SUM(N103,N108,N113)</f>
        <v>5173</v>
      </c>
      <c r="O102" s="12">
        <f>SUM(O103,O108,O113)</f>
        <v>5222.4</v>
      </c>
    </row>
    <row r="103" spans="1:15" ht="15.75">
      <c r="A103" s="7" t="s">
        <v>217</v>
      </c>
      <c r="B103" s="17" t="s">
        <v>251</v>
      </c>
      <c r="C103" s="17" t="s">
        <v>26</v>
      </c>
      <c r="D103" s="17" t="s">
        <v>107</v>
      </c>
      <c r="E103" s="17"/>
      <c r="F103" s="17"/>
      <c r="G103" s="1">
        <f>SUM(G104)</f>
        <v>3685.2</v>
      </c>
      <c r="H103" s="1">
        <f t="shared" si="13"/>
        <v>0</v>
      </c>
      <c r="I103" s="1">
        <f>SUM(I104)</f>
        <v>3685.2</v>
      </c>
      <c r="J103" s="1">
        <f t="shared" si="14"/>
        <v>0</v>
      </c>
      <c r="K103" s="1">
        <f>SUM(K104)</f>
        <v>3685.2</v>
      </c>
      <c r="L103" s="12">
        <f t="shared" si="11"/>
        <v>0</v>
      </c>
      <c r="M103" s="1">
        <f>SUM(M104)</f>
        <v>3685.2</v>
      </c>
      <c r="N103" s="1">
        <f>SUM(N104)</f>
        <v>2954</v>
      </c>
      <c r="O103" s="1">
        <f>SUM(O104)</f>
        <v>2954</v>
      </c>
    </row>
    <row r="104" spans="1:15" ht="31.5">
      <c r="A104" s="13" t="s">
        <v>185</v>
      </c>
      <c r="B104" s="17" t="s">
        <v>251</v>
      </c>
      <c r="C104" s="17" t="s">
        <v>26</v>
      </c>
      <c r="D104" s="17" t="s">
        <v>107</v>
      </c>
      <c r="E104" s="16" t="s">
        <v>186</v>
      </c>
      <c r="F104" s="17"/>
      <c r="G104" s="1">
        <f aca="true" t="shared" si="17" ref="G104:O105">G105</f>
        <v>3685.2</v>
      </c>
      <c r="H104" s="1">
        <f t="shared" si="13"/>
        <v>0</v>
      </c>
      <c r="I104" s="1">
        <f t="shared" si="17"/>
        <v>3685.2</v>
      </c>
      <c r="J104" s="1">
        <f t="shared" si="14"/>
        <v>0</v>
      </c>
      <c r="K104" s="1">
        <f t="shared" si="17"/>
        <v>3685.2</v>
      </c>
      <c r="L104" s="12">
        <f t="shared" si="11"/>
        <v>0</v>
      </c>
      <c r="M104" s="1">
        <f t="shared" si="17"/>
        <v>3685.2</v>
      </c>
      <c r="N104" s="1">
        <f t="shared" si="17"/>
        <v>2954</v>
      </c>
      <c r="O104" s="1">
        <f t="shared" si="17"/>
        <v>2954</v>
      </c>
    </row>
    <row r="105" spans="1:15" ht="47.25">
      <c r="A105" s="13" t="s">
        <v>193</v>
      </c>
      <c r="B105" s="17" t="s">
        <v>251</v>
      </c>
      <c r="C105" s="17" t="s">
        <v>26</v>
      </c>
      <c r="D105" s="17" t="s">
        <v>107</v>
      </c>
      <c r="E105" s="16" t="s">
        <v>194</v>
      </c>
      <c r="F105" s="17"/>
      <c r="G105" s="1">
        <f t="shared" si="17"/>
        <v>3685.2</v>
      </c>
      <c r="H105" s="1">
        <f t="shared" si="13"/>
        <v>0</v>
      </c>
      <c r="I105" s="1">
        <f t="shared" si="17"/>
        <v>3685.2</v>
      </c>
      <c r="J105" s="1">
        <f t="shared" si="14"/>
        <v>0</v>
      </c>
      <c r="K105" s="1">
        <f t="shared" si="17"/>
        <v>3685.2</v>
      </c>
      <c r="L105" s="12">
        <f t="shared" si="11"/>
        <v>0</v>
      </c>
      <c r="M105" s="1">
        <f t="shared" si="17"/>
        <v>3685.2</v>
      </c>
      <c r="N105" s="1">
        <f t="shared" si="17"/>
        <v>2954</v>
      </c>
      <c r="O105" s="1">
        <f t="shared" si="17"/>
        <v>2954</v>
      </c>
    </row>
    <row r="106" spans="1:15" ht="31.5">
      <c r="A106" s="18" t="s">
        <v>27</v>
      </c>
      <c r="B106" s="17" t="s">
        <v>251</v>
      </c>
      <c r="C106" s="17" t="s">
        <v>26</v>
      </c>
      <c r="D106" s="17" t="s">
        <v>107</v>
      </c>
      <c r="E106" s="16" t="s">
        <v>28</v>
      </c>
      <c r="F106" s="17"/>
      <c r="G106" s="1">
        <f>SUM(G107:G107)</f>
        <v>3685.2</v>
      </c>
      <c r="H106" s="1">
        <f t="shared" si="13"/>
        <v>0</v>
      </c>
      <c r="I106" s="1">
        <f>SUM(I107:I107)</f>
        <v>3685.2</v>
      </c>
      <c r="J106" s="1">
        <f t="shared" si="14"/>
        <v>0</v>
      </c>
      <c r="K106" s="1">
        <f>SUM(K107:K107)</f>
        <v>3685.2</v>
      </c>
      <c r="L106" s="12">
        <f t="shared" si="11"/>
        <v>0</v>
      </c>
      <c r="M106" s="1">
        <f>SUM(M107:M107)</f>
        <v>3685.2</v>
      </c>
      <c r="N106" s="1">
        <f>SUM(N107:N107)</f>
        <v>2954</v>
      </c>
      <c r="O106" s="1">
        <f>SUM(O107:O107)</f>
        <v>2954</v>
      </c>
    </row>
    <row r="107" spans="1:15" ht="63">
      <c r="A107" s="7" t="s">
        <v>143</v>
      </c>
      <c r="B107" s="17">
        <v>914</v>
      </c>
      <c r="C107" s="17">
        <v>10</v>
      </c>
      <c r="D107" s="17" t="s">
        <v>107</v>
      </c>
      <c r="E107" s="17" t="s">
        <v>29</v>
      </c>
      <c r="F107" s="17">
        <v>300</v>
      </c>
      <c r="G107" s="1">
        <v>3685.2</v>
      </c>
      <c r="H107" s="1">
        <f t="shared" si="13"/>
        <v>0</v>
      </c>
      <c r="I107" s="1">
        <v>3685.2</v>
      </c>
      <c r="J107" s="1">
        <f t="shared" si="14"/>
        <v>0</v>
      </c>
      <c r="K107" s="1">
        <v>3685.2</v>
      </c>
      <c r="L107" s="12">
        <f t="shared" si="11"/>
        <v>0</v>
      </c>
      <c r="M107" s="1">
        <v>3685.2</v>
      </c>
      <c r="N107" s="1">
        <v>2954</v>
      </c>
      <c r="O107" s="1">
        <v>2954</v>
      </c>
    </row>
    <row r="108" spans="1:15" s="5" customFormat="1" ht="15.75">
      <c r="A108" s="13" t="s">
        <v>222</v>
      </c>
      <c r="B108" s="16">
        <v>914</v>
      </c>
      <c r="C108" s="16">
        <v>10</v>
      </c>
      <c r="D108" s="16" t="s">
        <v>115</v>
      </c>
      <c r="E108" s="16"/>
      <c r="F108" s="16"/>
      <c r="G108" s="12">
        <f>G109</f>
        <v>150</v>
      </c>
      <c r="H108" s="1">
        <f t="shared" si="13"/>
        <v>0</v>
      </c>
      <c r="I108" s="12">
        <f>I109</f>
        <v>150</v>
      </c>
      <c r="J108" s="1">
        <f t="shared" si="14"/>
        <v>0</v>
      </c>
      <c r="K108" s="12">
        <f>K109</f>
        <v>150</v>
      </c>
      <c r="L108" s="12">
        <f t="shared" si="11"/>
        <v>0</v>
      </c>
      <c r="M108" s="12">
        <f>M109</f>
        <v>150</v>
      </c>
      <c r="N108" s="12">
        <f>N109</f>
        <v>115</v>
      </c>
      <c r="O108" s="12">
        <f>O109</f>
        <v>115</v>
      </c>
    </row>
    <row r="109" spans="1:15" ht="33" customHeight="1">
      <c r="A109" s="13" t="s">
        <v>185</v>
      </c>
      <c r="B109" s="17">
        <v>914</v>
      </c>
      <c r="C109" s="17">
        <v>10</v>
      </c>
      <c r="D109" s="17" t="s">
        <v>115</v>
      </c>
      <c r="E109" s="16" t="s">
        <v>186</v>
      </c>
      <c r="F109" s="17"/>
      <c r="G109" s="1">
        <f aca="true" t="shared" si="18" ref="G109:O110">G110</f>
        <v>150</v>
      </c>
      <c r="H109" s="1">
        <f t="shared" si="13"/>
        <v>0</v>
      </c>
      <c r="I109" s="1">
        <f t="shared" si="18"/>
        <v>150</v>
      </c>
      <c r="J109" s="1">
        <f t="shared" si="14"/>
        <v>0</v>
      </c>
      <c r="K109" s="1">
        <f t="shared" si="18"/>
        <v>150</v>
      </c>
      <c r="L109" s="12">
        <f t="shared" si="11"/>
        <v>0</v>
      </c>
      <c r="M109" s="1">
        <f t="shared" si="18"/>
        <v>150</v>
      </c>
      <c r="N109" s="1">
        <f t="shared" si="18"/>
        <v>115</v>
      </c>
      <c r="O109" s="1">
        <f t="shared" si="18"/>
        <v>115</v>
      </c>
    </row>
    <row r="110" spans="1:15" ht="47.25" customHeight="1">
      <c r="A110" s="13" t="s">
        <v>193</v>
      </c>
      <c r="B110" s="17">
        <v>914</v>
      </c>
      <c r="C110" s="17">
        <v>10</v>
      </c>
      <c r="D110" s="17" t="s">
        <v>115</v>
      </c>
      <c r="E110" s="16" t="s">
        <v>194</v>
      </c>
      <c r="F110" s="17"/>
      <c r="G110" s="1">
        <f t="shared" si="18"/>
        <v>150</v>
      </c>
      <c r="H110" s="1">
        <f t="shared" si="13"/>
        <v>0</v>
      </c>
      <c r="I110" s="1">
        <f t="shared" si="18"/>
        <v>150</v>
      </c>
      <c r="J110" s="1">
        <f t="shared" si="14"/>
        <v>0</v>
      </c>
      <c r="K110" s="1">
        <f t="shared" si="18"/>
        <v>150</v>
      </c>
      <c r="L110" s="12">
        <f t="shared" si="11"/>
        <v>0</v>
      </c>
      <c r="M110" s="1">
        <f t="shared" si="18"/>
        <v>150</v>
      </c>
      <c r="N110" s="1">
        <f t="shared" si="18"/>
        <v>115</v>
      </c>
      <c r="O110" s="1">
        <f t="shared" si="18"/>
        <v>115</v>
      </c>
    </row>
    <row r="111" spans="1:15" ht="36.75" customHeight="1">
      <c r="A111" s="18" t="s">
        <v>27</v>
      </c>
      <c r="B111" s="17" t="s">
        <v>251</v>
      </c>
      <c r="C111" s="17" t="s">
        <v>26</v>
      </c>
      <c r="D111" s="17" t="s">
        <v>115</v>
      </c>
      <c r="E111" s="16" t="s">
        <v>28</v>
      </c>
      <c r="F111" s="17"/>
      <c r="G111" s="12">
        <f>SUM(G112)</f>
        <v>150</v>
      </c>
      <c r="H111" s="1">
        <f t="shared" si="13"/>
        <v>0</v>
      </c>
      <c r="I111" s="12">
        <f>SUM(I112)</f>
        <v>150</v>
      </c>
      <c r="J111" s="1">
        <f t="shared" si="14"/>
        <v>0</v>
      </c>
      <c r="K111" s="12">
        <f>SUM(K112)</f>
        <v>150</v>
      </c>
      <c r="L111" s="12">
        <f t="shared" si="11"/>
        <v>0</v>
      </c>
      <c r="M111" s="12">
        <f>SUM(M112)</f>
        <v>150</v>
      </c>
      <c r="N111" s="12">
        <f>SUM(N112)</f>
        <v>115</v>
      </c>
      <c r="O111" s="12">
        <f>SUM(O112)</f>
        <v>115</v>
      </c>
    </row>
    <row r="112" spans="1:15" ht="78.75" customHeight="1">
      <c r="A112" s="7" t="s">
        <v>144</v>
      </c>
      <c r="B112" s="17">
        <v>914</v>
      </c>
      <c r="C112" s="17">
        <v>10</v>
      </c>
      <c r="D112" s="17" t="s">
        <v>115</v>
      </c>
      <c r="E112" s="17" t="s">
        <v>32</v>
      </c>
      <c r="F112" s="17">
        <v>300</v>
      </c>
      <c r="G112" s="1">
        <v>150</v>
      </c>
      <c r="H112" s="1">
        <f t="shared" si="13"/>
        <v>0</v>
      </c>
      <c r="I112" s="1">
        <v>150</v>
      </c>
      <c r="J112" s="1">
        <f t="shared" si="14"/>
        <v>0</v>
      </c>
      <c r="K112" s="1">
        <v>150</v>
      </c>
      <c r="L112" s="12">
        <f t="shared" si="11"/>
        <v>0</v>
      </c>
      <c r="M112" s="1">
        <v>150</v>
      </c>
      <c r="N112" s="1">
        <v>115</v>
      </c>
      <c r="O112" s="1">
        <v>115</v>
      </c>
    </row>
    <row r="113" spans="1:15" ht="15.75">
      <c r="A113" s="10" t="s">
        <v>161</v>
      </c>
      <c r="B113" s="16" t="s">
        <v>251</v>
      </c>
      <c r="C113" s="16" t="s">
        <v>26</v>
      </c>
      <c r="D113" s="16" t="s">
        <v>109</v>
      </c>
      <c r="E113" s="16"/>
      <c r="F113" s="16"/>
      <c r="G113" s="1">
        <f>SUM(G114)</f>
        <v>2721.6</v>
      </c>
      <c r="H113" s="1">
        <f t="shared" si="13"/>
        <v>0</v>
      </c>
      <c r="I113" s="1">
        <f>SUM(I114)</f>
        <v>2721.6</v>
      </c>
      <c r="J113" s="1">
        <f t="shared" si="14"/>
        <v>0</v>
      </c>
      <c r="K113" s="1">
        <f>SUM(K114)</f>
        <v>2721.6</v>
      </c>
      <c r="L113" s="12">
        <f t="shared" si="11"/>
        <v>0</v>
      </c>
      <c r="M113" s="1">
        <f>SUM(M114)</f>
        <v>2721.6</v>
      </c>
      <c r="N113" s="1">
        <f>SUM(N114)</f>
        <v>2104</v>
      </c>
      <c r="O113" s="1">
        <f>SUM(O114)</f>
        <v>2153.4</v>
      </c>
    </row>
    <row r="114" spans="1:15" ht="47.25">
      <c r="A114" s="13" t="s">
        <v>218</v>
      </c>
      <c r="B114" s="37" t="s">
        <v>251</v>
      </c>
      <c r="C114" s="17" t="s">
        <v>26</v>
      </c>
      <c r="D114" s="17" t="s">
        <v>109</v>
      </c>
      <c r="E114" s="17" t="s">
        <v>220</v>
      </c>
      <c r="F114" s="17"/>
      <c r="G114" s="1">
        <f>G115</f>
        <v>2721.6</v>
      </c>
      <c r="H114" s="1">
        <f t="shared" si="13"/>
        <v>0</v>
      </c>
      <c r="I114" s="1">
        <f>I115</f>
        <v>2721.6</v>
      </c>
      <c r="J114" s="1">
        <f t="shared" si="14"/>
        <v>0</v>
      </c>
      <c r="K114" s="1">
        <f>K115</f>
        <v>2721.6</v>
      </c>
      <c r="L114" s="12">
        <f t="shared" si="11"/>
        <v>0</v>
      </c>
      <c r="M114" s="1">
        <f aca="true" t="shared" si="19" ref="M114:O115">M115</f>
        <v>2721.6</v>
      </c>
      <c r="N114" s="1">
        <f t="shared" si="19"/>
        <v>2104</v>
      </c>
      <c r="O114" s="1">
        <f t="shared" si="19"/>
        <v>2153.4</v>
      </c>
    </row>
    <row r="115" spans="1:15" ht="63">
      <c r="A115" s="13" t="s">
        <v>219</v>
      </c>
      <c r="B115" s="37" t="s">
        <v>251</v>
      </c>
      <c r="C115" s="17" t="s">
        <v>26</v>
      </c>
      <c r="D115" s="17" t="s">
        <v>109</v>
      </c>
      <c r="E115" s="17" t="s">
        <v>221</v>
      </c>
      <c r="F115" s="17"/>
      <c r="G115" s="1">
        <f>G116</f>
        <v>2721.6</v>
      </c>
      <c r="H115" s="1">
        <f t="shared" si="13"/>
        <v>0</v>
      </c>
      <c r="I115" s="1">
        <f>I116</f>
        <v>2721.6</v>
      </c>
      <c r="J115" s="1">
        <f t="shared" si="14"/>
        <v>0</v>
      </c>
      <c r="K115" s="1">
        <f>K116</f>
        <v>2721.6</v>
      </c>
      <c r="L115" s="12">
        <f t="shared" si="11"/>
        <v>0</v>
      </c>
      <c r="M115" s="1">
        <f t="shared" si="19"/>
        <v>2721.6</v>
      </c>
      <c r="N115" s="1">
        <f t="shared" si="19"/>
        <v>2104</v>
      </c>
      <c r="O115" s="1">
        <f t="shared" si="19"/>
        <v>2153.4</v>
      </c>
    </row>
    <row r="116" spans="1:15" ht="15.75">
      <c r="A116" s="18" t="s">
        <v>30</v>
      </c>
      <c r="B116" s="37" t="s">
        <v>251</v>
      </c>
      <c r="C116" s="17" t="s">
        <v>26</v>
      </c>
      <c r="D116" s="17" t="s">
        <v>109</v>
      </c>
      <c r="E116" s="17" t="s">
        <v>31</v>
      </c>
      <c r="F116" s="17"/>
      <c r="G116" s="1">
        <f>SUM(G117)</f>
        <v>2721.6</v>
      </c>
      <c r="H116" s="1">
        <f t="shared" si="13"/>
        <v>0</v>
      </c>
      <c r="I116" s="1">
        <f>SUM(I117)</f>
        <v>2721.6</v>
      </c>
      <c r="J116" s="1">
        <f t="shared" si="14"/>
        <v>0</v>
      </c>
      <c r="K116" s="1">
        <f>SUM(K117)</f>
        <v>2721.6</v>
      </c>
      <c r="L116" s="12">
        <f t="shared" si="11"/>
        <v>0</v>
      </c>
      <c r="M116" s="1">
        <f>SUM(M117)</f>
        <v>2721.6</v>
      </c>
      <c r="N116" s="1">
        <f>SUM(N117)</f>
        <v>2104</v>
      </c>
      <c r="O116" s="1">
        <f>SUM(O117)</f>
        <v>2153.4</v>
      </c>
    </row>
    <row r="117" spans="1:15" ht="78.75">
      <c r="A117" s="7" t="s">
        <v>287</v>
      </c>
      <c r="B117" s="37" t="s">
        <v>251</v>
      </c>
      <c r="C117" s="17" t="s">
        <v>26</v>
      </c>
      <c r="D117" s="17" t="s">
        <v>109</v>
      </c>
      <c r="E117" s="17" t="s">
        <v>285</v>
      </c>
      <c r="F117" s="17" t="s">
        <v>286</v>
      </c>
      <c r="G117" s="1">
        <v>2721.6</v>
      </c>
      <c r="H117" s="1">
        <f t="shared" si="13"/>
        <v>0</v>
      </c>
      <c r="I117" s="1">
        <v>2721.6</v>
      </c>
      <c r="J117" s="1">
        <f t="shared" si="14"/>
        <v>0</v>
      </c>
      <c r="K117" s="1">
        <v>2721.6</v>
      </c>
      <c r="L117" s="12">
        <f t="shared" si="11"/>
        <v>0</v>
      </c>
      <c r="M117" s="1">
        <v>2721.6</v>
      </c>
      <c r="N117" s="1">
        <v>2104</v>
      </c>
      <c r="O117" s="1">
        <v>2153.4</v>
      </c>
    </row>
    <row r="118" spans="1:15" ht="15.75">
      <c r="A118" s="10" t="s">
        <v>489</v>
      </c>
      <c r="B118" s="37" t="s">
        <v>251</v>
      </c>
      <c r="C118" s="17" t="s">
        <v>26</v>
      </c>
      <c r="D118" s="17" t="s">
        <v>113</v>
      </c>
      <c r="E118" s="16"/>
      <c r="F118" s="17"/>
      <c r="G118" s="1"/>
      <c r="H118" s="1"/>
      <c r="I118" s="1"/>
      <c r="J118" s="1"/>
      <c r="K118" s="1"/>
      <c r="L118" s="12">
        <f t="shared" si="11"/>
        <v>2241.3</v>
      </c>
      <c r="M118" s="1">
        <f>SUM(M119)</f>
        <v>2241.3</v>
      </c>
      <c r="N118" s="1"/>
      <c r="O118" s="1"/>
    </row>
    <row r="119" spans="1:15" ht="48" thickBot="1">
      <c r="A119" s="51" t="s">
        <v>490</v>
      </c>
      <c r="B119" s="37" t="s">
        <v>251</v>
      </c>
      <c r="C119" s="17" t="s">
        <v>26</v>
      </c>
      <c r="D119" s="17" t="s">
        <v>113</v>
      </c>
      <c r="E119" s="17" t="s">
        <v>491</v>
      </c>
      <c r="F119" s="17"/>
      <c r="G119" s="1"/>
      <c r="H119" s="1"/>
      <c r="I119" s="1"/>
      <c r="J119" s="1"/>
      <c r="K119" s="1"/>
      <c r="L119" s="12">
        <f t="shared" si="11"/>
        <v>2241.3</v>
      </c>
      <c r="M119" s="1">
        <f>SUM(M120)</f>
        <v>2241.3</v>
      </c>
      <c r="N119" s="1"/>
      <c r="O119" s="1"/>
    </row>
    <row r="120" spans="1:15" ht="48" thickBot="1">
      <c r="A120" s="51" t="s">
        <v>492</v>
      </c>
      <c r="B120" s="37" t="s">
        <v>251</v>
      </c>
      <c r="C120" s="17" t="s">
        <v>26</v>
      </c>
      <c r="D120" s="17" t="s">
        <v>113</v>
      </c>
      <c r="E120" s="17" t="s">
        <v>493</v>
      </c>
      <c r="F120" s="17"/>
      <c r="G120" s="1"/>
      <c r="H120" s="1"/>
      <c r="I120" s="1"/>
      <c r="J120" s="1"/>
      <c r="K120" s="1"/>
      <c r="L120" s="12">
        <f t="shared" si="11"/>
        <v>2241.3</v>
      </c>
      <c r="M120" s="1">
        <f>SUM(M121)</f>
        <v>2241.3</v>
      </c>
      <c r="N120" s="1"/>
      <c r="O120" s="1"/>
    </row>
    <row r="121" spans="1:15" ht="47.25">
      <c r="A121" s="52" t="s">
        <v>494</v>
      </c>
      <c r="B121" s="37" t="s">
        <v>251</v>
      </c>
      <c r="C121" s="17" t="s">
        <v>26</v>
      </c>
      <c r="D121" s="17" t="s">
        <v>113</v>
      </c>
      <c r="E121" s="17" t="s">
        <v>495</v>
      </c>
      <c r="F121" s="17"/>
      <c r="G121" s="1"/>
      <c r="H121" s="1"/>
      <c r="I121" s="1"/>
      <c r="J121" s="1"/>
      <c r="K121" s="1"/>
      <c r="L121" s="12">
        <f t="shared" si="11"/>
        <v>2241.3</v>
      </c>
      <c r="M121" s="1">
        <f>SUM(M122)</f>
        <v>2241.3</v>
      </c>
      <c r="N121" s="1"/>
      <c r="O121" s="1"/>
    </row>
    <row r="122" spans="1:15" ht="141.75">
      <c r="A122" s="35" t="s">
        <v>496</v>
      </c>
      <c r="B122" s="37" t="s">
        <v>251</v>
      </c>
      <c r="C122" s="17" t="s">
        <v>26</v>
      </c>
      <c r="D122" s="17" t="s">
        <v>113</v>
      </c>
      <c r="E122" s="16" t="s">
        <v>497</v>
      </c>
      <c r="F122" s="17" t="s">
        <v>279</v>
      </c>
      <c r="G122" s="1"/>
      <c r="H122" s="1"/>
      <c r="I122" s="1"/>
      <c r="J122" s="1"/>
      <c r="K122" s="1"/>
      <c r="L122" s="12">
        <f t="shared" si="11"/>
        <v>2241.3</v>
      </c>
      <c r="M122" s="1">
        <v>2241.3</v>
      </c>
      <c r="N122" s="1"/>
      <c r="O122" s="1"/>
    </row>
    <row r="123" spans="1:15" s="5" customFormat="1" ht="22.5" customHeight="1">
      <c r="A123" s="13" t="s">
        <v>229</v>
      </c>
      <c r="B123" s="17">
        <v>914</v>
      </c>
      <c r="C123" s="17">
        <v>11</v>
      </c>
      <c r="D123" s="17"/>
      <c r="E123" s="16"/>
      <c r="F123" s="16"/>
      <c r="G123" s="12">
        <f>G124+G134</f>
        <v>8729.5</v>
      </c>
      <c r="H123" s="1">
        <f t="shared" si="13"/>
        <v>256.7000000000007</v>
      </c>
      <c r="I123" s="12">
        <f>I124+I134</f>
        <v>8986.2</v>
      </c>
      <c r="J123" s="1">
        <f t="shared" si="14"/>
        <v>570</v>
      </c>
      <c r="K123" s="12">
        <f>K124+K134</f>
        <v>9556.2</v>
      </c>
      <c r="L123" s="12">
        <f t="shared" si="11"/>
        <v>165.29999999999927</v>
      </c>
      <c r="M123" s="12">
        <f>M124+M134</f>
        <v>9721.5</v>
      </c>
      <c r="N123" s="12">
        <f>N124+N134</f>
        <v>6233.3</v>
      </c>
      <c r="O123" s="12">
        <f>O124+O134</f>
        <v>6233.3</v>
      </c>
    </row>
    <row r="124" spans="1:15" s="5" customFormat="1" ht="15.75" customHeight="1">
      <c r="A124" s="7" t="s">
        <v>429</v>
      </c>
      <c r="B124" s="17">
        <v>914</v>
      </c>
      <c r="C124" s="17">
        <v>11</v>
      </c>
      <c r="D124" s="17" t="s">
        <v>107</v>
      </c>
      <c r="E124" s="16"/>
      <c r="F124" s="16"/>
      <c r="G124" s="12">
        <f aca="true" t="shared" si="20" ref="G124:O125">G125</f>
        <v>8180.4</v>
      </c>
      <c r="H124" s="1">
        <f t="shared" si="13"/>
        <v>256.7000000000007</v>
      </c>
      <c r="I124" s="12">
        <f t="shared" si="20"/>
        <v>8437.1</v>
      </c>
      <c r="J124" s="1">
        <f t="shared" si="14"/>
        <v>570</v>
      </c>
      <c r="K124" s="12">
        <f t="shared" si="20"/>
        <v>9007.1</v>
      </c>
      <c r="L124" s="12">
        <f t="shared" si="11"/>
        <v>165.29999999999927</v>
      </c>
      <c r="M124" s="12">
        <f t="shared" si="20"/>
        <v>9172.4</v>
      </c>
      <c r="N124" s="12">
        <f t="shared" si="20"/>
        <v>5684.2</v>
      </c>
      <c r="O124" s="12">
        <f t="shared" si="20"/>
        <v>5684.2</v>
      </c>
    </row>
    <row r="125" spans="1:15" s="5" customFormat="1" ht="31.5" customHeight="1">
      <c r="A125" s="13" t="s">
        <v>231</v>
      </c>
      <c r="B125" s="17">
        <v>914</v>
      </c>
      <c r="C125" s="17">
        <v>11</v>
      </c>
      <c r="D125" s="17" t="s">
        <v>107</v>
      </c>
      <c r="E125" s="24" t="s">
        <v>233</v>
      </c>
      <c r="F125" s="16"/>
      <c r="G125" s="12">
        <f t="shared" si="20"/>
        <v>8180.4</v>
      </c>
      <c r="H125" s="1">
        <f t="shared" si="13"/>
        <v>256.7000000000007</v>
      </c>
      <c r="I125" s="12">
        <f t="shared" si="20"/>
        <v>8437.1</v>
      </c>
      <c r="J125" s="1">
        <f t="shared" si="14"/>
        <v>570</v>
      </c>
      <c r="K125" s="12">
        <f t="shared" si="20"/>
        <v>9007.1</v>
      </c>
      <c r="L125" s="12">
        <f t="shared" si="11"/>
        <v>165.29999999999927</v>
      </c>
      <c r="M125" s="12">
        <f t="shared" si="20"/>
        <v>9172.4</v>
      </c>
      <c r="N125" s="12">
        <f t="shared" si="20"/>
        <v>5684.2</v>
      </c>
      <c r="O125" s="12">
        <f t="shared" si="20"/>
        <v>5684.2</v>
      </c>
    </row>
    <row r="126" spans="1:15" s="5" customFormat="1" ht="47.25" customHeight="1">
      <c r="A126" s="13" t="s">
        <v>232</v>
      </c>
      <c r="B126" s="17">
        <v>914</v>
      </c>
      <c r="C126" s="17">
        <v>11</v>
      </c>
      <c r="D126" s="17" t="s">
        <v>107</v>
      </c>
      <c r="E126" s="24" t="s">
        <v>234</v>
      </c>
      <c r="F126" s="16"/>
      <c r="G126" s="12">
        <f>G127+G131</f>
        <v>8180.4</v>
      </c>
      <c r="H126" s="1">
        <f t="shared" si="13"/>
        <v>256.7000000000007</v>
      </c>
      <c r="I126" s="12">
        <f>I127+I131</f>
        <v>8437.1</v>
      </c>
      <c r="J126" s="1">
        <f t="shared" si="14"/>
        <v>570</v>
      </c>
      <c r="K126" s="12">
        <f>K127+K131</f>
        <v>9007.1</v>
      </c>
      <c r="L126" s="12">
        <f t="shared" si="11"/>
        <v>165.29999999999927</v>
      </c>
      <c r="M126" s="12">
        <f>M127+M131</f>
        <v>9172.4</v>
      </c>
      <c r="N126" s="12">
        <f>N127+N131</f>
        <v>5684.2</v>
      </c>
      <c r="O126" s="12">
        <f>O127+O131</f>
        <v>5684.2</v>
      </c>
    </row>
    <row r="127" spans="1:15" s="5" customFormat="1" ht="31.5" customHeight="1">
      <c r="A127" s="18" t="s">
        <v>89</v>
      </c>
      <c r="B127" s="17">
        <v>914</v>
      </c>
      <c r="C127" s="16" t="s">
        <v>130</v>
      </c>
      <c r="D127" s="16" t="s">
        <v>107</v>
      </c>
      <c r="E127" s="24" t="s">
        <v>93</v>
      </c>
      <c r="F127" s="24"/>
      <c r="G127" s="27">
        <f>SUM(G128:G130)</f>
        <v>7830.4</v>
      </c>
      <c r="H127" s="1">
        <f t="shared" si="13"/>
        <v>256.7000000000007</v>
      </c>
      <c r="I127" s="27">
        <f>SUM(I128:I130)</f>
        <v>8087.1</v>
      </c>
      <c r="J127" s="1">
        <f t="shared" si="14"/>
        <v>570</v>
      </c>
      <c r="K127" s="27">
        <f>SUM(K128:K130)</f>
        <v>8657.1</v>
      </c>
      <c r="L127" s="12">
        <f t="shared" si="11"/>
        <v>165.29999999999927</v>
      </c>
      <c r="M127" s="27">
        <f>SUM(M128:M130)</f>
        <v>8822.4</v>
      </c>
      <c r="N127" s="27">
        <f>SUM(N128:N130)</f>
        <v>5418.7</v>
      </c>
      <c r="O127" s="27">
        <f>SUM(O128:O130)</f>
        <v>5418.7</v>
      </c>
    </row>
    <row r="128" spans="1:15" ht="129" customHeight="1">
      <c r="A128" s="9" t="s">
        <v>131</v>
      </c>
      <c r="B128" s="17">
        <v>914</v>
      </c>
      <c r="C128" s="17">
        <v>11</v>
      </c>
      <c r="D128" s="17" t="s">
        <v>107</v>
      </c>
      <c r="E128" s="25" t="s">
        <v>94</v>
      </c>
      <c r="F128" s="25">
        <v>100</v>
      </c>
      <c r="G128" s="28">
        <v>3854</v>
      </c>
      <c r="H128" s="1">
        <f t="shared" si="13"/>
        <v>256.6999999999998</v>
      </c>
      <c r="I128" s="28">
        <v>4110.7</v>
      </c>
      <c r="J128" s="1">
        <f t="shared" si="14"/>
        <v>0</v>
      </c>
      <c r="K128" s="28">
        <v>4110.7</v>
      </c>
      <c r="L128" s="12">
        <f t="shared" si="11"/>
        <v>165.30000000000018</v>
      </c>
      <c r="M128" s="28">
        <v>4276</v>
      </c>
      <c r="N128" s="28">
        <v>2929</v>
      </c>
      <c r="O128" s="28">
        <v>2929</v>
      </c>
    </row>
    <row r="129" spans="1:15" ht="99" customHeight="1">
      <c r="A129" s="9" t="s">
        <v>90</v>
      </c>
      <c r="B129" s="17">
        <v>914</v>
      </c>
      <c r="C129" s="17">
        <v>11</v>
      </c>
      <c r="D129" s="17" t="s">
        <v>107</v>
      </c>
      <c r="E129" s="25" t="s">
        <v>94</v>
      </c>
      <c r="F129" s="25">
        <v>200</v>
      </c>
      <c r="G129" s="28">
        <v>2110.5</v>
      </c>
      <c r="H129" s="1">
        <f t="shared" si="13"/>
        <v>0</v>
      </c>
      <c r="I129" s="28">
        <v>2110.5</v>
      </c>
      <c r="J129" s="1">
        <f t="shared" si="14"/>
        <v>570</v>
      </c>
      <c r="K129" s="28">
        <v>2680.5</v>
      </c>
      <c r="L129" s="12">
        <f t="shared" si="11"/>
        <v>0</v>
      </c>
      <c r="M129" s="28">
        <v>2680.5</v>
      </c>
      <c r="N129" s="28">
        <v>1603.7</v>
      </c>
      <c r="O129" s="28">
        <v>1603.7</v>
      </c>
    </row>
    <row r="130" spans="1:15" ht="77.25" customHeight="1">
      <c r="A130" s="9" t="s">
        <v>132</v>
      </c>
      <c r="B130" s="17">
        <v>914</v>
      </c>
      <c r="C130" s="17">
        <v>11</v>
      </c>
      <c r="D130" s="17" t="s">
        <v>107</v>
      </c>
      <c r="E130" s="25" t="s">
        <v>94</v>
      </c>
      <c r="F130" s="25">
        <v>800</v>
      </c>
      <c r="G130" s="28">
        <v>1865.9</v>
      </c>
      <c r="H130" s="1">
        <f t="shared" si="13"/>
        <v>0</v>
      </c>
      <c r="I130" s="28">
        <v>1865.9</v>
      </c>
      <c r="J130" s="1">
        <f t="shared" si="14"/>
        <v>0</v>
      </c>
      <c r="K130" s="28">
        <v>1865.9</v>
      </c>
      <c r="L130" s="12">
        <f t="shared" si="11"/>
        <v>0</v>
      </c>
      <c r="M130" s="28">
        <v>1865.9</v>
      </c>
      <c r="N130" s="28">
        <v>886</v>
      </c>
      <c r="O130" s="28">
        <v>886</v>
      </c>
    </row>
    <row r="131" spans="1:15" s="5" customFormat="1" ht="39" customHeight="1">
      <c r="A131" s="20" t="s">
        <v>91</v>
      </c>
      <c r="B131" s="16">
        <v>914</v>
      </c>
      <c r="C131" s="16" t="s">
        <v>130</v>
      </c>
      <c r="D131" s="16" t="s">
        <v>107</v>
      </c>
      <c r="E131" s="24" t="s">
        <v>95</v>
      </c>
      <c r="F131" s="24"/>
      <c r="G131" s="27">
        <f>SUM(G132:G133)</f>
        <v>350</v>
      </c>
      <c r="H131" s="1">
        <f t="shared" si="13"/>
        <v>0</v>
      </c>
      <c r="I131" s="27">
        <f>SUM(I132:I133)</f>
        <v>350</v>
      </c>
      <c r="J131" s="1">
        <f t="shared" si="14"/>
        <v>0</v>
      </c>
      <c r="K131" s="27">
        <f>SUM(K132:K133)</f>
        <v>350</v>
      </c>
      <c r="L131" s="12">
        <f t="shared" si="11"/>
        <v>0</v>
      </c>
      <c r="M131" s="27">
        <f>SUM(M132:M133)</f>
        <v>350</v>
      </c>
      <c r="N131" s="27">
        <f>SUM(N132:N133)</f>
        <v>265.5</v>
      </c>
      <c r="O131" s="27">
        <f>SUM(O132:O133)</f>
        <v>265.5</v>
      </c>
    </row>
    <row r="132" spans="1:15" ht="110.25" customHeight="1">
      <c r="A132" s="9" t="s">
        <v>275</v>
      </c>
      <c r="B132" s="17">
        <v>914</v>
      </c>
      <c r="C132" s="17" t="s">
        <v>130</v>
      </c>
      <c r="D132" s="17" t="s">
        <v>107</v>
      </c>
      <c r="E132" s="25" t="s">
        <v>256</v>
      </c>
      <c r="F132" s="25">
        <v>100</v>
      </c>
      <c r="G132" s="28">
        <v>77</v>
      </c>
      <c r="H132" s="1">
        <f t="shared" si="13"/>
        <v>0</v>
      </c>
      <c r="I132" s="28">
        <v>77</v>
      </c>
      <c r="J132" s="1">
        <f t="shared" si="14"/>
        <v>0</v>
      </c>
      <c r="K132" s="28">
        <v>77</v>
      </c>
      <c r="L132" s="12">
        <f t="shared" si="11"/>
        <v>0</v>
      </c>
      <c r="M132" s="28">
        <v>77</v>
      </c>
      <c r="N132" s="28">
        <v>58.5</v>
      </c>
      <c r="O132" s="28">
        <v>58.5</v>
      </c>
    </row>
    <row r="133" spans="1:15" ht="88.5" customHeight="1">
      <c r="A133" s="9" t="s">
        <v>92</v>
      </c>
      <c r="B133" s="17">
        <v>914</v>
      </c>
      <c r="C133" s="17" t="s">
        <v>130</v>
      </c>
      <c r="D133" s="17" t="s">
        <v>107</v>
      </c>
      <c r="E133" s="25" t="s">
        <v>256</v>
      </c>
      <c r="F133" s="25">
        <v>200</v>
      </c>
      <c r="G133" s="28">
        <v>273</v>
      </c>
      <c r="H133" s="1">
        <f t="shared" si="13"/>
        <v>0</v>
      </c>
      <c r="I133" s="28">
        <v>273</v>
      </c>
      <c r="J133" s="1">
        <f t="shared" si="14"/>
        <v>0</v>
      </c>
      <c r="K133" s="28">
        <v>273</v>
      </c>
      <c r="L133" s="12">
        <f t="shared" si="11"/>
        <v>0</v>
      </c>
      <c r="M133" s="28">
        <v>273</v>
      </c>
      <c r="N133" s="28">
        <v>207</v>
      </c>
      <c r="O133" s="28">
        <v>207</v>
      </c>
    </row>
    <row r="134" spans="1:15" ht="30" customHeight="1">
      <c r="A134" s="43" t="s">
        <v>230</v>
      </c>
      <c r="B134" s="17" t="s">
        <v>251</v>
      </c>
      <c r="C134" s="17" t="s">
        <v>130</v>
      </c>
      <c r="D134" s="17" t="s">
        <v>111</v>
      </c>
      <c r="E134" s="25"/>
      <c r="F134" s="25"/>
      <c r="G134" s="28">
        <f>SUM(G135)</f>
        <v>549.1</v>
      </c>
      <c r="H134" s="1">
        <f t="shared" si="13"/>
        <v>0</v>
      </c>
      <c r="I134" s="28">
        <f>SUM(I135)</f>
        <v>549.1</v>
      </c>
      <c r="J134" s="1">
        <f t="shared" si="14"/>
        <v>0</v>
      </c>
      <c r="K134" s="28">
        <f>SUM(K135)</f>
        <v>549.1</v>
      </c>
      <c r="L134" s="12">
        <f t="shared" si="11"/>
        <v>0</v>
      </c>
      <c r="M134" s="28">
        <f>SUM(M135)</f>
        <v>549.1</v>
      </c>
      <c r="N134" s="28">
        <f aca="true" t="shared" si="21" ref="N134:O137">SUM(N135)</f>
        <v>549.1</v>
      </c>
      <c r="O134" s="28">
        <f t="shared" si="21"/>
        <v>549.1</v>
      </c>
    </row>
    <row r="135" spans="1:15" ht="39.75" customHeight="1">
      <c r="A135" s="13" t="s">
        <v>231</v>
      </c>
      <c r="B135" s="17">
        <v>914</v>
      </c>
      <c r="C135" s="17">
        <v>11</v>
      </c>
      <c r="D135" s="17" t="s">
        <v>111</v>
      </c>
      <c r="E135" s="24" t="s">
        <v>233</v>
      </c>
      <c r="F135" s="25"/>
      <c r="G135" s="28">
        <f>SUM(G136)</f>
        <v>549.1</v>
      </c>
      <c r="H135" s="1">
        <f t="shared" si="13"/>
        <v>0</v>
      </c>
      <c r="I135" s="28">
        <f>SUM(I136)</f>
        <v>549.1</v>
      </c>
      <c r="J135" s="1">
        <f t="shared" si="14"/>
        <v>0</v>
      </c>
      <c r="K135" s="28">
        <f>SUM(K136)</f>
        <v>549.1</v>
      </c>
      <c r="L135" s="12">
        <f t="shared" si="11"/>
        <v>0</v>
      </c>
      <c r="M135" s="28">
        <f>SUM(M136)</f>
        <v>549.1</v>
      </c>
      <c r="N135" s="28">
        <f t="shared" si="21"/>
        <v>549.1</v>
      </c>
      <c r="O135" s="28">
        <f t="shared" si="21"/>
        <v>549.1</v>
      </c>
    </row>
    <row r="136" spans="1:15" ht="51" customHeight="1">
      <c r="A136" s="13" t="s">
        <v>232</v>
      </c>
      <c r="B136" s="17">
        <v>914</v>
      </c>
      <c r="C136" s="17">
        <v>11</v>
      </c>
      <c r="D136" s="17" t="s">
        <v>111</v>
      </c>
      <c r="E136" s="24" t="s">
        <v>234</v>
      </c>
      <c r="F136" s="25"/>
      <c r="G136" s="28">
        <f>SUM(G137)</f>
        <v>549.1</v>
      </c>
      <c r="H136" s="1">
        <f t="shared" si="13"/>
        <v>0</v>
      </c>
      <c r="I136" s="28">
        <f>SUM(I137)</f>
        <v>549.1</v>
      </c>
      <c r="J136" s="1">
        <f t="shared" si="14"/>
        <v>0</v>
      </c>
      <c r="K136" s="28">
        <f>SUM(K137)</f>
        <v>549.1</v>
      </c>
      <c r="L136" s="12">
        <f t="shared" si="11"/>
        <v>0</v>
      </c>
      <c r="M136" s="28">
        <f>SUM(M137)</f>
        <v>549.1</v>
      </c>
      <c r="N136" s="28">
        <f t="shared" si="21"/>
        <v>549.1</v>
      </c>
      <c r="O136" s="28">
        <f t="shared" si="21"/>
        <v>549.1</v>
      </c>
    </row>
    <row r="137" spans="1:15" ht="37.5" customHeight="1">
      <c r="A137" s="18" t="s">
        <v>89</v>
      </c>
      <c r="B137" s="17">
        <v>914</v>
      </c>
      <c r="C137" s="16" t="s">
        <v>130</v>
      </c>
      <c r="D137" s="17" t="s">
        <v>111</v>
      </c>
      <c r="E137" s="24" t="s">
        <v>93</v>
      </c>
      <c r="F137" s="25"/>
      <c r="G137" s="28">
        <f>SUM(G138)</f>
        <v>549.1</v>
      </c>
      <c r="H137" s="1">
        <f t="shared" si="13"/>
        <v>0</v>
      </c>
      <c r="I137" s="28">
        <f>SUM(I138)</f>
        <v>549.1</v>
      </c>
      <c r="J137" s="1">
        <f t="shared" si="14"/>
        <v>0</v>
      </c>
      <c r="K137" s="28">
        <f>SUM(K138)</f>
        <v>549.1</v>
      </c>
      <c r="L137" s="12">
        <f t="shared" si="11"/>
        <v>0</v>
      </c>
      <c r="M137" s="28">
        <f>SUM(M138)</f>
        <v>549.1</v>
      </c>
      <c r="N137" s="28">
        <f t="shared" si="21"/>
        <v>549.1</v>
      </c>
      <c r="O137" s="28">
        <f t="shared" si="21"/>
        <v>549.1</v>
      </c>
    </row>
    <row r="138" spans="1:15" ht="137.25" customHeight="1">
      <c r="A138" s="9" t="s">
        <v>377</v>
      </c>
      <c r="B138" s="17">
        <v>914</v>
      </c>
      <c r="C138" s="17">
        <v>11</v>
      </c>
      <c r="D138" s="17" t="s">
        <v>111</v>
      </c>
      <c r="E138" s="25" t="s">
        <v>380</v>
      </c>
      <c r="F138" s="25" t="s">
        <v>318</v>
      </c>
      <c r="G138" s="28">
        <v>549.1</v>
      </c>
      <c r="H138" s="1">
        <f t="shared" si="13"/>
        <v>0</v>
      </c>
      <c r="I138" s="28">
        <v>549.1</v>
      </c>
      <c r="J138" s="1">
        <f t="shared" si="14"/>
        <v>0</v>
      </c>
      <c r="K138" s="28">
        <v>549.1</v>
      </c>
      <c r="L138" s="12">
        <f t="shared" si="11"/>
        <v>0</v>
      </c>
      <c r="M138" s="28">
        <v>549.1</v>
      </c>
      <c r="N138" s="28">
        <v>549.1</v>
      </c>
      <c r="O138" s="28">
        <v>549.1</v>
      </c>
    </row>
    <row r="139" spans="1:15" ht="30" customHeight="1">
      <c r="A139" s="10" t="s">
        <v>396</v>
      </c>
      <c r="B139" s="16">
        <v>922</v>
      </c>
      <c r="C139" s="16"/>
      <c r="D139" s="16"/>
      <c r="E139" s="16"/>
      <c r="F139" s="16"/>
      <c r="G139" s="12">
        <f>G150+G140</f>
        <v>74324</v>
      </c>
      <c r="H139" s="1">
        <f t="shared" si="13"/>
        <v>24776.79999999999</v>
      </c>
      <c r="I139" s="12">
        <f>I150+I140</f>
        <v>99100.79999999999</v>
      </c>
      <c r="J139" s="1">
        <f t="shared" si="14"/>
        <v>1031.3000000000175</v>
      </c>
      <c r="K139" s="12">
        <f>K150+K140</f>
        <v>100132.1</v>
      </c>
      <c r="L139" s="12">
        <f t="shared" si="11"/>
        <v>3015.899999999994</v>
      </c>
      <c r="M139" s="12">
        <f>M150+M140</f>
        <v>103148</v>
      </c>
      <c r="N139" s="12">
        <f>N150+N140</f>
        <v>85802.8</v>
      </c>
      <c r="O139" s="12">
        <f>O150+O140</f>
        <v>48351.2</v>
      </c>
    </row>
    <row r="140" spans="1:15" ht="30" customHeight="1">
      <c r="A140" s="13" t="s">
        <v>149</v>
      </c>
      <c r="B140" s="17" t="s">
        <v>37</v>
      </c>
      <c r="C140" s="17" t="s">
        <v>112</v>
      </c>
      <c r="D140" s="17"/>
      <c r="E140" s="16"/>
      <c r="F140" s="16"/>
      <c r="G140" s="12">
        <f>SUM(G141)</f>
        <v>10070</v>
      </c>
      <c r="H140" s="1">
        <f t="shared" si="13"/>
        <v>-115</v>
      </c>
      <c r="I140" s="12">
        <f>SUM(I141)</f>
        <v>9955</v>
      </c>
      <c r="J140" s="1">
        <f t="shared" si="14"/>
        <v>0</v>
      </c>
      <c r="K140" s="12">
        <f>SUM(K141)</f>
        <v>9955</v>
      </c>
      <c r="L140" s="12">
        <f t="shared" si="11"/>
        <v>355.40000000000146</v>
      </c>
      <c r="M140" s="12">
        <f>SUM(M141)</f>
        <v>10310.400000000001</v>
      </c>
      <c r="N140" s="12">
        <f aca="true" t="shared" si="22" ref="N140:O142">SUM(N141)</f>
        <v>5715.7</v>
      </c>
      <c r="O140" s="12">
        <f>SUM(O141)</f>
        <v>5715.7</v>
      </c>
    </row>
    <row r="141" spans="1:15" ht="30" customHeight="1">
      <c r="A141" s="13" t="s">
        <v>49</v>
      </c>
      <c r="B141" s="17" t="s">
        <v>37</v>
      </c>
      <c r="C141" s="17" t="s">
        <v>112</v>
      </c>
      <c r="D141" s="17" t="s">
        <v>115</v>
      </c>
      <c r="E141" s="16"/>
      <c r="F141" s="16"/>
      <c r="G141" s="12">
        <f>SUM(G142)</f>
        <v>10070</v>
      </c>
      <c r="H141" s="1">
        <f t="shared" si="13"/>
        <v>-115</v>
      </c>
      <c r="I141" s="12">
        <f>SUM(I142)</f>
        <v>9955</v>
      </c>
      <c r="J141" s="1">
        <f t="shared" si="14"/>
        <v>0</v>
      </c>
      <c r="K141" s="12">
        <f>SUM(K142)</f>
        <v>9955</v>
      </c>
      <c r="L141" s="12">
        <f t="shared" si="11"/>
        <v>355.40000000000146</v>
      </c>
      <c r="M141" s="12">
        <f>SUM(M142)</f>
        <v>10310.400000000001</v>
      </c>
      <c r="N141" s="12">
        <f t="shared" si="22"/>
        <v>5715.7</v>
      </c>
      <c r="O141" s="12">
        <f t="shared" si="22"/>
        <v>5715.7</v>
      </c>
    </row>
    <row r="142" spans="1:15" ht="30" customHeight="1">
      <c r="A142" s="13" t="s">
        <v>189</v>
      </c>
      <c r="B142" s="17" t="s">
        <v>37</v>
      </c>
      <c r="C142" s="17" t="s">
        <v>112</v>
      </c>
      <c r="D142" s="17" t="s">
        <v>115</v>
      </c>
      <c r="E142" s="17" t="s">
        <v>190</v>
      </c>
      <c r="F142" s="16"/>
      <c r="G142" s="12">
        <f>SUM(G143)</f>
        <v>10070</v>
      </c>
      <c r="H142" s="1">
        <f t="shared" si="13"/>
        <v>-115</v>
      </c>
      <c r="I142" s="12">
        <f>SUM(I143)</f>
        <v>9955</v>
      </c>
      <c r="J142" s="1">
        <f t="shared" si="14"/>
        <v>0</v>
      </c>
      <c r="K142" s="12">
        <f>SUM(K143)</f>
        <v>9955</v>
      </c>
      <c r="L142" s="12">
        <f t="shared" si="11"/>
        <v>355.40000000000146</v>
      </c>
      <c r="M142" s="12">
        <f>SUM(M143)</f>
        <v>10310.400000000001</v>
      </c>
      <c r="N142" s="12">
        <f t="shared" si="22"/>
        <v>5715.7</v>
      </c>
      <c r="O142" s="12">
        <f t="shared" si="22"/>
        <v>5715.7</v>
      </c>
    </row>
    <row r="143" spans="1:15" ht="36" customHeight="1">
      <c r="A143" s="10" t="s">
        <v>322</v>
      </c>
      <c r="B143" s="17" t="s">
        <v>37</v>
      </c>
      <c r="C143" s="17" t="s">
        <v>112</v>
      </c>
      <c r="D143" s="17" t="s">
        <v>115</v>
      </c>
      <c r="E143" s="17" t="s">
        <v>321</v>
      </c>
      <c r="F143" s="16"/>
      <c r="G143" s="12">
        <f>SUM(G144+G148)</f>
        <v>10070</v>
      </c>
      <c r="H143" s="1">
        <f t="shared" si="13"/>
        <v>-115</v>
      </c>
      <c r="I143" s="12">
        <f>SUM(I144+I148)</f>
        <v>9955</v>
      </c>
      <c r="J143" s="1">
        <f t="shared" si="14"/>
        <v>0</v>
      </c>
      <c r="K143" s="12">
        <f>SUM(K144+K148)</f>
        <v>9955</v>
      </c>
      <c r="L143" s="12">
        <f t="shared" si="11"/>
        <v>355.40000000000146</v>
      </c>
      <c r="M143" s="12">
        <f>SUM(M144+M148)</f>
        <v>10310.400000000001</v>
      </c>
      <c r="N143" s="12">
        <f>SUM(N144+N148)</f>
        <v>5715.7</v>
      </c>
      <c r="O143" s="12">
        <f>SUM(O144+O148)</f>
        <v>5715.7</v>
      </c>
    </row>
    <row r="144" spans="1:15" ht="36.75" customHeight="1">
      <c r="A144" s="18" t="s">
        <v>68</v>
      </c>
      <c r="B144" s="17" t="s">
        <v>37</v>
      </c>
      <c r="C144" s="17" t="s">
        <v>112</v>
      </c>
      <c r="D144" s="17" t="s">
        <v>115</v>
      </c>
      <c r="E144" s="17" t="s">
        <v>323</v>
      </c>
      <c r="F144" s="16"/>
      <c r="G144" s="12">
        <f>SUM(G145:G147)</f>
        <v>6456.000000000001</v>
      </c>
      <c r="H144" s="1">
        <f t="shared" si="13"/>
        <v>-115</v>
      </c>
      <c r="I144" s="12">
        <f>SUM(I145:I147)</f>
        <v>6341.000000000001</v>
      </c>
      <c r="J144" s="1">
        <f t="shared" si="14"/>
        <v>0</v>
      </c>
      <c r="K144" s="12">
        <f>SUM(K145:K147)</f>
        <v>6341.000000000001</v>
      </c>
      <c r="L144" s="12">
        <f t="shared" si="11"/>
        <v>355.39999999999964</v>
      </c>
      <c r="M144" s="12">
        <f>SUM(M145:M147)</f>
        <v>6696.400000000001</v>
      </c>
      <c r="N144" s="12">
        <f>SUM(N145:N147)</f>
        <v>5715.7</v>
      </c>
      <c r="O144" s="12">
        <f>SUM(O145:O147)</f>
        <v>5715.7</v>
      </c>
    </row>
    <row r="145" spans="1:15" ht="97.5" customHeight="1">
      <c r="A145" s="7" t="s">
        <v>325</v>
      </c>
      <c r="B145" s="17" t="s">
        <v>37</v>
      </c>
      <c r="C145" s="17" t="s">
        <v>112</v>
      </c>
      <c r="D145" s="17" t="s">
        <v>115</v>
      </c>
      <c r="E145" s="17" t="s">
        <v>324</v>
      </c>
      <c r="F145" s="17" t="s">
        <v>318</v>
      </c>
      <c r="G145" s="1">
        <v>5891.3</v>
      </c>
      <c r="H145" s="1">
        <f t="shared" si="13"/>
        <v>-115</v>
      </c>
      <c r="I145" s="1">
        <v>5776.3</v>
      </c>
      <c r="J145" s="1">
        <f t="shared" si="14"/>
        <v>0</v>
      </c>
      <c r="K145" s="1">
        <v>5776.3</v>
      </c>
      <c r="L145" s="12">
        <f t="shared" si="11"/>
        <v>335.1999999999998</v>
      </c>
      <c r="M145" s="1">
        <v>6111.5</v>
      </c>
      <c r="N145" s="1">
        <v>5282.2</v>
      </c>
      <c r="O145" s="1">
        <v>5282.2</v>
      </c>
    </row>
    <row r="146" spans="1:15" ht="83.25" customHeight="1">
      <c r="A146" s="7" t="s">
        <v>326</v>
      </c>
      <c r="B146" s="17" t="s">
        <v>37</v>
      </c>
      <c r="C146" s="17" t="s">
        <v>112</v>
      </c>
      <c r="D146" s="17" t="s">
        <v>115</v>
      </c>
      <c r="E146" s="17" t="s">
        <v>324</v>
      </c>
      <c r="F146" s="17" t="s">
        <v>9</v>
      </c>
      <c r="G146" s="1">
        <v>560.6</v>
      </c>
      <c r="H146" s="1">
        <f t="shared" si="13"/>
        <v>0</v>
      </c>
      <c r="I146" s="1">
        <v>560.6</v>
      </c>
      <c r="J146" s="1">
        <f t="shared" si="14"/>
        <v>0</v>
      </c>
      <c r="K146" s="1">
        <v>560.6</v>
      </c>
      <c r="L146" s="12">
        <f t="shared" si="11"/>
        <v>20.199999999999932</v>
      </c>
      <c r="M146" s="1">
        <v>580.8</v>
      </c>
      <c r="N146" s="1">
        <v>430.5</v>
      </c>
      <c r="O146" s="1">
        <v>430.5</v>
      </c>
    </row>
    <row r="147" spans="1:15" ht="64.5" customHeight="1">
      <c r="A147" s="7" t="s">
        <v>327</v>
      </c>
      <c r="B147" s="17" t="s">
        <v>37</v>
      </c>
      <c r="C147" s="17" t="s">
        <v>112</v>
      </c>
      <c r="D147" s="17" t="s">
        <v>115</v>
      </c>
      <c r="E147" s="17" t="s">
        <v>324</v>
      </c>
      <c r="F147" s="17" t="s">
        <v>288</v>
      </c>
      <c r="G147" s="1">
        <v>4.1</v>
      </c>
      <c r="H147" s="1">
        <f t="shared" si="13"/>
        <v>0</v>
      </c>
      <c r="I147" s="1">
        <v>4.1</v>
      </c>
      <c r="J147" s="1">
        <f t="shared" si="14"/>
        <v>0</v>
      </c>
      <c r="K147" s="1">
        <v>4.1</v>
      </c>
      <c r="L147" s="12">
        <f t="shared" si="11"/>
        <v>0</v>
      </c>
      <c r="M147" s="1">
        <v>4.1</v>
      </c>
      <c r="N147" s="1">
        <v>3</v>
      </c>
      <c r="O147" s="1">
        <v>3</v>
      </c>
    </row>
    <row r="148" spans="1:15" s="5" customFormat="1" ht="39" customHeight="1">
      <c r="A148" s="20" t="s">
        <v>363</v>
      </c>
      <c r="B148" s="16" t="s">
        <v>37</v>
      </c>
      <c r="C148" s="16" t="s">
        <v>112</v>
      </c>
      <c r="D148" s="16" t="s">
        <v>115</v>
      </c>
      <c r="E148" s="16" t="s">
        <v>361</v>
      </c>
      <c r="F148" s="16"/>
      <c r="G148" s="12">
        <f>SUM(G149)</f>
        <v>3614</v>
      </c>
      <c r="H148" s="1">
        <f t="shared" si="13"/>
        <v>0</v>
      </c>
      <c r="I148" s="12">
        <f>SUM(I149)</f>
        <v>3614</v>
      </c>
      <c r="J148" s="1">
        <f t="shared" si="14"/>
        <v>0</v>
      </c>
      <c r="K148" s="12">
        <f>SUM(K149)</f>
        <v>3614</v>
      </c>
      <c r="L148" s="12">
        <f t="shared" si="11"/>
        <v>0</v>
      </c>
      <c r="M148" s="12">
        <f>SUM(M149)</f>
        <v>3614</v>
      </c>
      <c r="N148" s="12">
        <f>SUM(N149)</f>
        <v>0</v>
      </c>
      <c r="O148" s="12">
        <f>SUM(O149)</f>
        <v>0</v>
      </c>
    </row>
    <row r="149" spans="1:15" ht="77.25" customHeight="1">
      <c r="A149" s="7" t="s">
        <v>364</v>
      </c>
      <c r="B149" s="17" t="s">
        <v>37</v>
      </c>
      <c r="C149" s="17" t="s">
        <v>112</v>
      </c>
      <c r="D149" s="17" t="s">
        <v>115</v>
      </c>
      <c r="E149" s="17" t="s">
        <v>362</v>
      </c>
      <c r="F149" s="17" t="s">
        <v>9</v>
      </c>
      <c r="G149" s="1">
        <v>3614</v>
      </c>
      <c r="H149" s="1">
        <f t="shared" si="13"/>
        <v>0</v>
      </c>
      <c r="I149" s="1">
        <v>3614</v>
      </c>
      <c r="J149" s="1">
        <f t="shared" si="14"/>
        <v>0</v>
      </c>
      <c r="K149" s="1">
        <v>3614</v>
      </c>
      <c r="L149" s="12">
        <f aca="true" t="shared" si="23" ref="L149:L212">SUM(M149-K149)</f>
        <v>0</v>
      </c>
      <c r="M149" s="1">
        <v>3614</v>
      </c>
      <c r="N149" s="1"/>
      <c r="O149" s="1"/>
    </row>
    <row r="150" spans="1:15" ht="24" customHeight="1">
      <c r="A150" s="13" t="s">
        <v>207</v>
      </c>
      <c r="B150" s="17" t="s">
        <v>37</v>
      </c>
      <c r="C150" s="17" t="s">
        <v>117</v>
      </c>
      <c r="D150" s="17"/>
      <c r="E150" s="17"/>
      <c r="F150" s="16"/>
      <c r="G150" s="12">
        <f>G151+G177</f>
        <v>64254.00000000001</v>
      </c>
      <c r="H150" s="1">
        <f t="shared" si="13"/>
        <v>24891.79999999998</v>
      </c>
      <c r="I150" s="12">
        <f>I151+I177</f>
        <v>89145.79999999999</v>
      </c>
      <c r="J150" s="1">
        <f t="shared" si="14"/>
        <v>1031.3000000000175</v>
      </c>
      <c r="K150" s="12">
        <f>K151+K177</f>
        <v>90177.1</v>
      </c>
      <c r="L150" s="12">
        <f t="shared" si="23"/>
        <v>2660.5</v>
      </c>
      <c r="M150" s="12">
        <f>M151+M177</f>
        <v>92837.6</v>
      </c>
      <c r="N150" s="12">
        <f>N151+N177</f>
        <v>80087.1</v>
      </c>
      <c r="O150" s="12">
        <f>O151+O177</f>
        <v>42635.5</v>
      </c>
    </row>
    <row r="151" spans="1:15" ht="15.75">
      <c r="A151" s="7" t="s">
        <v>208</v>
      </c>
      <c r="B151" s="17" t="s">
        <v>37</v>
      </c>
      <c r="C151" s="17" t="s">
        <v>117</v>
      </c>
      <c r="D151" s="17" t="s">
        <v>107</v>
      </c>
      <c r="E151" s="17"/>
      <c r="F151" s="16"/>
      <c r="G151" s="12">
        <f>G152</f>
        <v>62665.100000000006</v>
      </c>
      <c r="H151" s="1">
        <f t="shared" si="13"/>
        <v>24711.29999999999</v>
      </c>
      <c r="I151" s="12">
        <f>I152</f>
        <v>87376.4</v>
      </c>
      <c r="J151" s="1">
        <f t="shared" si="14"/>
        <v>1031.3000000000175</v>
      </c>
      <c r="K151" s="12">
        <f>K152</f>
        <v>88407.70000000001</v>
      </c>
      <c r="L151" s="12">
        <f t="shared" si="23"/>
        <v>2660.5</v>
      </c>
      <c r="M151" s="12">
        <f>M152</f>
        <v>91068.20000000001</v>
      </c>
      <c r="N151" s="12">
        <f>N152</f>
        <v>78879.5</v>
      </c>
      <c r="O151" s="12">
        <f>O152</f>
        <v>41427.9</v>
      </c>
    </row>
    <row r="152" spans="1:15" ht="30" customHeight="1">
      <c r="A152" s="13" t="s">
        <v>189</v>
      </c>
      <c r="B152" s="17" t="s">
        <v>37</v>
      </c>
      <c r="C152" s="17" t="s">
        <v>117</v>
      </c>
      <c r="D152" s="17" t="s">
        <v>107</v>
      </c>
      <c r="E152" s="16" t="s">
        <v>190</v>
      </c>
      <c r="F152" s="16"/>
      <c r="G152" s="12">
        <f>G153+G162+G173</f>
        <v>62665.100000000006</v>
      </c>
      <c r="H152" s="1">
        <f t="shared" si="13"/>
        <v>24711.29999999999</v>
      </c>
      <c r="I152" s="12">
        <f>I153+I162+I173</f>
        <v>87376.4</v>
      </c>
      <c r="J152" s="1">
        <f t="shared" si="14"/>
        <v>1031.3000000000175</v>
      </c>
      <c r="K152" s="12">
        <f>K153+K162+K173</f>
        <v>88407.70000000001</v>
      </c>
      <c r="L152" s="12">
        <f t="shared" si="23"/>
        <v>2660.5</v>
      </c>
      <c r="M152" s="12">
        <f>M153+M162+M173</f>
        <v>91068.20000000001</v>
      </c>
      <c r="N152" s="12">
        <f>N153+N162+N173</f>
        <v>78879.5</v>
      </c>
      <c r="O152" s="12">
        <f>O153+O162+O173</f>
        <v>41427.9</v>
      </c>
    </row>
    <row r="153" spans="1:15" ht="30" customHeight="1">
      <c r="A153" s="13" t="s">
        <v>191</v>
      </c>
      <c r="B153" s="17" t="s">
        <v>37</v>
      </c>
      <c r="C153" s="17" t="s">
        <v>117</v>
      </c>
      <c r="D153" s="17" t="s">
        <v>107</v>
      </c>
      <c r="E153" s="16" t="s">
        <v>192</v>
      </c>
      <c r="F153" s="16"/>
      <c r="G153" s="12">
        <f>G154+G157</f>
        <v>12068.5</v>
      </c>
      <c r="H153" s="1">
        <f t="shared" si="13"/>
        <v>153.10000000000036</v>
      </c>
      <c r="I153" s="12">
        <f>I154+I157+I159</f>
        <v>12221.6</v>
      </c>
      <c r="J153" s="1">
        <f t="shared" si="14"/>
        <v>35</v>
      </c>
      <c r="K153" s="12">
        <f>K154+K157+K159</f>
        <v>12256.6</v>
      </c>
      <c r="L153" s="12">
        <f t="shared" si="23"/>
        <v>587.8000000000011</v>
      </c>
      <c r="M153" s="12">
        <f>M154+M157+M159</f>
        <v>12844.400000000001</v>
      </c>
      <c r="N153" s="12">
        <f>N154+N157</f>
        <v>10570</v>
      </c>
      <c r="O153" s="12">
        <f>O154+O157</f>
        <v>10570</v>
      </c>
    </row>
    <row r="154" spans="1:15" ht="31.5">
      <c r="A154" s="18" t="s">
        <v>33</v>
      </c>
      <c r="B154" s="16" t="s">
        <v>37</v>
      </c>
      <c r="C154" s="16" t="s">
        <v>117</v>
      </c>
      <c r="D154" s="16" t="s">
        <v>107</v>
      </c>
      <c r="E154" s="16" t="s">
        <v>35</v>
      </c>
      <c r="F154" s="16"/>
      <c r="G154" s="27">
        <f>SUM(G155:G156)</f>
        <v>12002.8</v>
      </c>
      <c r="H154" s="1">
        <f t="shared" si="13"/>
        <v>0</v>
      </c>
      <c r="I154" s="27">
        <f>SUM(I155:I156)</f>
        <v>12002.8</v>
      </c>
      <c r="J154" s="1">
        <f t="shared" si="14"/>
        <v>35</v>
      </c>
      <c r="K154" s="27">
        <f>SUM(K155:K156)</f>
        <v>12037.8</v>
      </c>
      <c r="L154" s="12">
        <f t="shared" si="23"/>
        <v>587.8000000000011</v>
      </c>
      <c r="M154" s="27">
        <f>SUM(M155:M156)</f>
        <v>12625.6</v>
      </c>
      <c r="N154" s="27">
        <f>SUM(N155:N156)</f>
        <v>10504.3</v>
      </c>
      <c r="O154" s="27">
        <f>SUM(O155:O156)</f>
        <v>10504.3</v>
      </c>
    </row>
    <row r="155" spans="1:15" ht="110.25">
      <c r="A155" s="7" t="s">
        <v>162</v>
      </c>
      <c r="B155" s="17">
        <v>922</v>
      </c>
      <c r="C155" s="17" t="s">
        <v>117</v>
      </c>
      <c r="D155" s="17" t="s">
        <v>107</v>
      </c>
      <c r="E155" s="17" t="s">
        <v>36</v>
      </c>
      <c r="F155" s="17">
        <v>100</v>
      </c>
      <c r="G155" s="28">
        <v>11379.8</v>
      </c>
      <c r="H155" s="1">
        <f t="shared" si="13"/>
        <v>0</v>
      </c>
      <c r="I155" s="28">
        <v>11379.8</v>
      </c>
      <c r="J155" s="1">
        <f t="shared" si="14"/>
        <v>0</v>
      </c>
      <c r="K155" s="28">
        <v>11379.8</v>
      </c>
      <c r="L155" s="12">
        <f t="shared" si="23"/>
        <v>587.8000000000011</v>
      </c>
      <c r="M155" s="28">
        <v>11967.6</v>
      </c>
      <c r="N155" s="28">
        <v>10030.8</v>
      </c>
      <c r="O155" s="28">
        <v>10030.8</v>
      </c>
    </row>
    <row r="156" spans="1:15" ht="78.75">
      <c r="A156" s="7" t="s">
        <v>34</v>
      </c>
      <c r="B156" s="17">
        <v>922</v>
      </c>
      <c r="C156" s="17" t="s">
        <v>117</v>
      </c>
      <c r="D156" s="17" t="s">
        <v>107</v>
      </c>
      <c r="E156" s="17" t="s">
        <v>36</v>
      </c>
      <c r="F156" s="17">
        <v>200</v>
      </c>
      <c r="G156" s="28">
        <v>623</v>
      </c>
      <c r="H156" s="1">
        <f t="shared" si="13"/>
        <v>0</v>
      </c>
      <c r="I156" s="28">
        <v>623</v>
      </c>
      <c r="J156" s="1">
        <f t="shared" si="14"/>
        <v>35</v>
      </c>
      <c r="K156" s="28">
        <v>658</v>
      </c>
      <c r="L156" s="12">
        <f t="shared" si="23"/>
        <v>0</v>
      </c>
      <c r="M156" s="28">
        <v>658</v>
      </c>
      <c r="N156" s="28">
        <v>473.5</v>
      </c>
      <c r="O156" s="28">
        <v>473.5</v>
      </c>
    </row>
    <row r="157" spans="1:15" s="5" customFormat="1" ht="42" customHeight="1">
      <c r="A157" s="13" t="s">
        <v>38</v>
      </c>
      <c r="B157" s="16" t="s">
        <v>37</v>
      </c>
      <c r="C157" s="16" t="s">
        <v>117</v>
      </c>
      <c r="D157" s="16" t="s">
        <v>107</v>
      </c>
      <c r="E157" s="25" t="s">
        <v>417</v>
      </c>
      <c r="F157" s="16"/>
      <c r="G157" s="12">
        <f>SUM(G158)</f>
        <v>65.7</v>
      </c>
      <c r="H157" s="1">
        <f aca="true" t="shared" si="24" ref="H157:H235">SUM(I157-G157)</f>
        <v>0</v>
      </c>
      <c r="I157" s="12">
        <f>SUM(I158)</f>
        <v>65.7</v>
      </c>
      <c r="J157" s="1">
        <f aca="true" t="shared" si="25" ref="J157:J236">SUM(K157-I157)</f>
        <v>0</v>
      </c>
      <c r="K157" s="12">
        <f>SUM(K158)</f>
        <v>65.7</v>
      </c>
      <c r="L157" s="12">
        <f t="shared" si="23"/>
        <v>0</v>
      </c>
      <c r="M157" s="12">
        <f>SUM(M158)</f>
        <v>65.7</v>
      </c>
      <c r="N157" s="12">
        <f>SUM(N158)</f>
        <v>65.7</v>
      </c>
      <c r="O157" s="12">
        <f>SUM(O158)</f>
        <v>65.7</v>
      </c>
    </row>
    <row r="158" spans="1:15" ht="63">
      <c r="A158" s="7" t="s">
        <v>382</v>
      </c>
      <c r="B158" s="17">
        <v>922</v>
      </c>
      <c r="C158" s="17" t="s">
        <v>117</v>
      </c>
      <c r="D158" s="17" t="s">
        <v>107</v>
      </c>
      <c r="E158" s="25" t="s">
        <v>418</v>
      </c>
      <c r="F158" s="17" t="s">
        <v>9</v>
      </c>
      <c r="G158" s="28">
        <v>65.7</v>
      </c>
      <c r="H158" s="1">
        <f t="shared" si="24"/>
        <v>0</v>
      </c>
      <c r="I158" s="28">
        <v>65.7</v>
      </c>
      <c r="J158" s="1">
        <f t="shared" si="25"/>
        <v>0</v>
      </c>
      <c r="K158" s="28">
        <v>65.7</v>
      </c>
      <c r="L158" s="12">
        <f t="shared" si="23"/>
        <v>0</v>
      </c>
      <c r="M158" s="28">
        <v>65.7</v>
      </c>
      <c r="N158" s="28">
        <v>65.7</v>
      </c>
      <c r="O158" s="28">
        <v>65.7</v>
      </c>
    </row>
    <row r="159" spans="1:15" ht="15.75">
      <c r="A159" s="50" t="s">
        <v>454</v>
      </c>
      <c r="B159" s="17" t="s">
        <v>37</v>
      </c>
      <c r="C159" s="17" t="s">
        <v>117</v>
      </c>
      <c r="D159" s="17" t="s">
        <v>107</v>
      </c>
      <c r="E159" s="25" t="s">
        <v>458</v>
      </c>
      <c r="F159" s="17"/>
      <c r="G159" s="28"/>
      <c r="H159" s="1">
        <f t="shared" si="24"/>
        <v>153.1</v>
      </c>
      <c r="I159" s="28">
        <f>SUM(I160:I161)</f>
        <v>153.1</v>
      </c>
      <c r="J159" s="1">
        <f t="shared" si="25"/>
        <v>0</v>
      </c>
      <c r="K159" s="28">
        <f>SUM(K160:K161)</f>
        <v>153.1</v>
      </c>
      <c r="L159" s="12">
        <f t="shared" si="23"/>
        <v>0</v>
      </c>
      <c r="M159" s="28">
        <f>SUM(M160:M161)</f>
        <v>153.1</v>
      </c>
      <c r="N159" s="28"/>
      <c r="O159" s="28"/>
    </row>
    <row r="160" spans="1:15" ht="63">
      <c r="A160" s="7" t="s">
        <v>459</v>
      </c>
      <c r="B160" s="16" t="s">
        <v>37</v>
      </c>
      <c r="C160" s="16" t="s">
        <v>117</v>
      </c>
      <c r="D160" s="16" t="s">
        <v>107</v>
      </c>
      <c r="E160" s="25" t="s">
        <v>460</v>
      </c>
      <c r="F160" s="17" t="s">
        <v>9</v>
      </c>
      <c r="G160" s="28"/>
      <c r="H160" s="1">
        <f t="shared" si="24"/>
        <v>102.1</v>
      </c>
      <c r="I160" s="28">
        <v>102.1</v>
      </c>
      <c r="J160" s="1">
        <f t="shared" si="25"/>
        <v>0</v>
      </c>
      <c r="K160" s="28">
        <v>102.1</v>
      </c>
      <c r="L160" s="12">
        <f t="shared" si="23"/>
        <v>0</v>
      </c>
      <c r="M160" s="28">
        <v>102.1</v>
      </c>
      <c r="N160" s="28"/>
      <c r="O160" s="28"/>
    </row>
    <row r="161" spans="1:15" ht="63">
      <c r="A161" s="7" t="s">
        <v>461</v>
      </c>
      <c r="B161" s="16" t="s">
        <v>37</v>
      </c>
      <c r="C161" s="16" t="s">
        <v>117</v>
      </c>
      <c r="D161" s="16" t="s">
        <v>107</v>
      </c>
      <c r="E161" s="25" t="s">
        <v>460</v>
      </c>
      <c r="F161" s="17" t="s">
        <v>286</v>
      </c>
      <c r="G161" s="28"/>
      <c r="H161" s="1">
        <f t="shared" si="24"/>
        <v>51</v>
      </c>
      <c r="I161" s="28">
        <v>51</v>
      </c>
      <c r="J161" s="1">
        <f t="shared" si="25"/>
        <v>0</v>
      </c>
      <c r="K161" s="28">
        <v>51</v>
      </c>
      <c r="L161" s="12">
        <f t="shared" si="23"/>
        <v>0</v>
      </c>
      <c r="M161" s="28">
        <v>51</v>
      </c>
      <c r="N161" s="28"/>
      <c r="O161" s="28"/>
    </row>
    <row r="162" spans="1:15" ht="31.5">
      <c r="A162" s="13" t="s">
        <v>223</v>
      </c>
      <c r="B162" s="17" t="s">
        <v>37</v>
      </c>
      <c r="C162" s="17" t="s">
        <v>117</v>
      </c>
      <c r="D162" s="17" t="s">
        <v>107</v>
      </c>
      <c r="E162" s="16" t="s">
        <v>224</v>
      </c>
      <c r="F162" s="17"/>
      <c r="G162" s="12">
        <f>G163+G168</f>
        <v>36094.3</v>
      </c>
      <c r="H162" s="1">
        <f t="shared" si="24"/>
        <v>538</v>
      </c>
      <c r="I162" s="12">
        <f>I163+I168+I170</f>
        <v>36632.3</v>
      </c>
      <c r="J162" s="1">
        <f t="shared" si="25"/>
        <v>258.90000000000146</v>
      </c>
      <c r="K162" s="12">
        <f>K163+K168+K170</f>
        <v>36891.200000000004</v>
      </c>
      <c r="L162" s="12">
        <f t="shared" si="23"/>
        <v>1453.2999999999956</v>
      </c>
      <c r="M162" s="12">
        <f>M163+M168+M170</f>
        <v>38344.5</v>
      </c>
      <c r="N162" s="12">
        <f>N163+N168</f>
        <v>44389.3</v>
      </c>
      <c r="O162" s="12">
        <f>O163+O168</f>
        <v>30697.9</v>
      </c>
    </row>
    <row r="163" spans="1:15" ht="31.5">
      <c r="A163" s="18" t="s">
        <v>40</v>
      </c>
      <c r="B163" s="17" t="s">
        <v>37</v>
      </c>
      <c r="C163" s="17" t="s">
        <v>117</v>
      </c>
      <c r="D163" s="17" t="s">
        <v>107</v>
      </c>
      <c r="E163" s="16" t="s">
        <v>42</v>
      </c>
      <c r="F163" s="16"/>
      <c r="G163" s="27">
        <f>SUM(G164:G167)</f>
        <v>36094.3</v>
      </c>
      <c r="H163" s="1">
        <f t="shared" si="24"/>
        <v>487</v>
      </c>
      <c r="I163" s="27">
        <f>SUM(I164:I167)</f>
        <v>36581.3</v>
      </c>
      <c r="J163" s="1">
        <f t="shared" si="25"/>
        <v>158.90000000000146</v>
      </c>
      <c r="K163" s="27">
        <f>SUM(K164:K167)</f>
        <v>36740.200000000004</v>
      </c>
      <c r="L163" s="12">
        <f t="shared" si="23"/>
        <v>1453.2999999999956</v>
      </c>
      <c r="M163" s="27">
        <f>SUM(M164:M167)</f>
        <v>38193.5</v>
      </c>
      <c r="N163" s="27">
        <f>SUM(N164:N167)</f>
        <v>35697.9</v>
      </c>
      <c r="O163" s="27">
        <f>SUM(O164:O167)</f>
        <v>30697.9</v>
      </c>
    </row>
    <row r="164" spans="1:15" ht="94.5">
      <c r="A164" s="8" t="s">
        <v>163</v>
      </c>
      <c r="B164" s="17">
        <v>922</v>
      </c>
      <c r="C164" s="17" t="s">
        <v>117</v>
      </c>
      <c r="D164" s="17" t="s">
        <v>107</v>
      </c>
      <c r="E164" s="25" t="s">
        <v>43</v>
      </c>
      <c r="F164" s="25">
        <v>100</v>
      </c>
      <c r="G164" s="28">
        <v>28788.9</v>
      </c>
      <c r="H164" s="1">
        <f t="shared" si="24"/>
        <v>-1213</v>
      </c>
      <c r="I164" s="28">
        <v>27575.9</v>
      </c>
      <c r="J164" s="1">
        <f t="shared" si="25"/>
        <v>15</v>
      </c>
      <c r="K164" s="28">
        <v>27590.9</v>
      </c>
      <c r="L164" s="12">
        <f t="shared" si="23"/>
        <v>1425.2999999999993</v>
      </c>
      <c r="M164" s="28">
        <v>29016.2</v>
      </c>
      <c r="N164" s="28">
        <v>24462</v>
      </c>
      <c r="O164" s="28">
        <v>24462</v>
      </c>
    </row>
    <row r="165" spans="1:15" ht="78.75">
      <c r="A165" s="8" t="s">
        <v>41</v>
      </c>
      <c r="B165" s="17">
        <v>922</v>
      </c>
      <c r="C165" s="17" t="s">
        <v>117</v>
      </c>
      <c r="D165" s="17" t="s">
        <v>107</v>
      </c>
      <c r="E165" s="25" t="s">
        <v>43</v>
      </c>
      <c r="F165" s="25">
        <v>200</v>
      </c>
      <c r="G165" s="28">
        <v>7267.4</v>
      </c>
      <c r="H165" s="1">
        <f t="shared" si="24"/>
        <v>0</v>
      </c>
      <c r="I165" s="28">
        <v>7267.4</v>
      </c>
      <c r="J165" s="1">
        <f t="shared" si="25"/>
        <v>158.90000000000055</v>
      </c>
      <c r="K165" s="28">
        <v>7426.3</v>
      </c>
      <c r="L165" s="12">
        <f t="shared" si="23"/>
        <v>28</v>
      </c>
      <c r="M165" s="28">
        <v>7454.3</v>
      </c>
      <c r="N165" s="28">
        <v>6206.9</v>
      </c>
      <c r="O165" s="28">
        <v>6206.9</v>
      </c>
    </row>
    <row r="166" spans="1:15" ht="63">
      <c r="A166" s="7" t="s">
        <v>164</v>
      </c>
      <c r="B166" s="17">
        <v>922</v>
      </c>
      <c r="C166" s="17" t="s">
        <v>117</v>
      </c>
      <c r="D166" s="17" t="s">
        <v>107</v>
      </c>
      <c r="E166" s="25" t="s">
        <v>43</v>
      </c>
      <c r="F166" s="25">
        <v>800</v>
      </c>
      <c r="G166" s="28">
        <v>38</v>
      </c>
      <c r="H166" s="1">
        <f t="shared" si="24"/>
        <v>0</v>
      </c>
      <c r="I166" s="28">
        <v>38</v>
      </c>
      <c r="J166" s="1">
        <f t="shared" si="25"/>
        <v>-15</v>
      </c>
      <c r="K166" s="28">
        <v>23</v>
      </c>
      <c r="L166" s="12">
        <v>0</v>
      </c>
      <c r="M166" s="28">
        <v>23</v>
      </c>
      <c r="N166" s="28">
        <v>29</v>
      </c>
      <c r="O166" s="28">
        <v>29</v>
      </c>
    </row>
    <row r="167" spans="1:15" ht="97.5" customHeight="1">
      <c r="A167" s="7" t="s">
        <v>366</v>
      </c>
      <c r="B167" s="17" t="s">
        <v>37</v>
      </c>
      <c r="C167" s="17" t="s">
        <v>117</v>
      </c>
      <c r="D167" s="17" t="s">
        <v>107</v>
      </c>
      <c r="E167" s="25" t="s">
        <v>365</v>
      </c>
      <c r="F167" s="25" t="s">
        <v>9</v>
      </c>
      <c r="G167" s="28"/>
      <c r="H167" s="1">
        <f t="shared" si="24"/>
        <v>1700</v>
      </c>
      <c r="I167" s="28">
        <v>1700</v>
      </c>
      <c r="J167" s="1">
        <f t="shared" si="25"/>
        <v>0</v>
      </c>
      <c r="K167" s="28">
        <v>1700</v>
      </c>
      <c r="L167" s="12">
        <f t="shared" si="23"/>
        <v>0</v>
      </c>
      <c r="M167" s="28">
        <v>1700</v>
      </c>
      <c r="N167" s="28">
        <v>5000</v>
      </c>
      <c r="O167" s="28"/>
    </row>
    <row r="168" spans="1:15" ht="34.5" customHeight="1">
      <c r="A168" s="13" t="s">
        <v>395</v>
      </c>
      <c r="B168" s="17" t="s">
        <v>37</v>
      </c>
      <c r="C168" s="17" t="s">
        <v>117</v>
      </c>
      <c r="D168" s="17" t="s">
        <v>107</v>
      </c>
      <c r="E168" s="25" t="s">
        <v>394</v>
      </c>
      <c r="F168" s="25"/>
      <c r="G168" s="28">
        <f>SUM(G169)</f>
        <v>0</v>
      </c>
      <c r="H168" s="1">
        <f t="shared" si="24"/>
        <v>0</v>
      </c>
      <c r="I168" s="28">
        <f>SUM(I169)</f>
        <v>0</v>
      </c>
      <c r="J168" s="1">
        <f t="shared" si="25"/>
        <v>0</v>
      </c>
      <c r="K168" s="28">
        <f>SUM(K169)</f>
        <v>0</v>
      </c>
      <c r="L168" s="12">
        <f t="shared" si="23"/>
        <v>0</v>
      </c>
      <c r="M168" s="28">
        <f>SUM(M169)</f>
        <v>0</v>
      </c>
      <c r="N168" s="28">
        <f>SUM(N169)</f>
        <v>8691.4</v>
      </c>
      <c r="O168" s="28">
        <f>SUM(O169)</f>
        <v>0</v>
      </c>
    </row>
    <row r="169" spans="1:15" ht="97.5" customHeight="1">
      <c r="A169" s="8" t="s">
        <v>381</v>
      </c>
      <c r="B169" s="17" t="s">
        <v>37</v>
      </c>
      <c r="C169" s="17" t="s">
        <v>117</v>
      </c>
      <c r="D169" s="17" t="s">
        <v>107</v>
      </c>
      <c r="E169" s="25" t="s">
        <v>401</v>
      </c>
      <c r="F169" s="25" t="s">
        <v>9</v>
      </c>
      <c r="G169" s="28"/>
      <c r="H169" s="1">
        <f t="shared" si="24"/>
        <v>0</v>
      </c>
      <c r="I169" s="28"/>
      <c r="J169" s="1">
        <f t="shared" si="25"/>
        <v>0</v>
      </c>
      <c r="K169" s="28"/>
      <c r="L169" s="12">
        <f t="shared" si="23"/>
        <v>0</v>
      </c>
      <c r="M169" s="28"/>
      <c r="N169" s="28">
        <v>8691.4</v>
      </c>
      <c r="O169" s="28"/>
    </row>
    <row r="170" spans="1:15" ht="35.25" customHeight="1">
      <c r="A170" s="50" t="s">
        <v>454</v>
      </c>
      <c r="B170" s="17" t="s">
        <v>37</v>
      </c>
      <c r="C170" s="17" t="s">
        <v>117</v>
      </c>
      <c r="D170" s="17" t="s">
        <v>107</v>
      </c>
      <c r="E170" s="25" t="s">
        <v>455</v>
      </c>
      <c r="F170" s="25"/>
      <c r="G170" s="28"/>
      <c r="H170" s="1">
        <f t="shared" si="24"/>
        <v>51</v>
      </c>
      <c r="I170" s="28">
        <f>SUM(I171)</f>
        <v>51</v>
      </c>
      <c r="J170" s="1">
        <f t="shared" si="25"/>
        <v>100</v>
      </c>
      <c r="K170" s="28">
        <f>SUM(K171:K172)</f>
        <v>151</v>
      </c>
      <c r="L170" s="12">
        <f t="shared" si="23"/>
        <v>0</v>
      </c>
      <c r="M170" s="28">
        <f>SUM(M171:M172)</f>
        <v>151</v>
      </c>
      <c r="N170" s="28"/>
      <c r="O170" s="28"/>
    </row>
    <row r="171" spans="1:15" ht="61.5" customHeight="1">
      <c r="A171" s="7" t="s">
        <v>457</v>
      </c>
      <c r="B171" s="17" t="s">
        <v>37</v>
      </c>
      <c r="C171" s="17" t="s">
        <v>117</v>
      </c>
      <c r="D171" s="17" t="s">
        <v>107</v>
      </c>
      <c r="E171" s="25" t="s">
        <v>456</v>
      </c>
      <c r="F171" s="25" t="s">
        <v>286</v>
      </c>
      <c r="G171" s="28"/>
      <c r="H171" s="1">
        <f t="shared" si="24"/>
        <v>51</v>
      </c>
      <c r="I171" s="28">
        <v>51</v>
      </c>
      <c r="J171" s="1">
        <f t="shared" si="25"/>
        <v>0</v>
      </c>
      <c r="K171" s="28">
        <v>51</v>
      </c>
      <c r="L171" s="12">
        <f t="shared" si="23"/>
        <v>0</v>
      </c>
      <c r="M171" s="28">
        <v>51</v>
      </c>
      <c r="N171" s="28"/>
      <c r="O171" s="28"/>
    </row>
    <row r="172" spans="1:15" ht="79.5" customHeight="1">
      <c r="A172" s="7" t="s">
        <v>475</v>
      </c>
      <c r="B172" s="17" t="s">
        <v>37</v>
      </c>
      <c r="C172" s="17" t="s">
        <v>117</v>
      </c>
      <c r="D172" s="17" t="s">
        <v>107</v>
      </c>
      <c r="E172" s="25" t="s">
        <v>474</v>
      </c>
      <c r="F172" s="25" t="s">
        <v>286</v>
      </c>
      <c r="G172" s="28"/>
      <c r="H172" s="1"/>
      <c r="I172" s="28"/>
      <c r="J172" s="1">
        <f t="shared" si="25"/>
        <v>100</v>
      </c>
      <c r="K172" s="28">
        <v>100</v>
      </c>
      <c r="L172" s="12">
        <f t="shared" si="23"/>
        <v>0</v>
      </c>
      <c r="M172" s="28">
        <v>100</v>
      </c>
      <c r="N172" s="28"/>
      <c r="O172" s="28"/>
    </row>
    <row r="173" spans="1:15" ht="47.25">
      <c r="A173" s="13" t="s">
        <v>333</v>
      </c>
      <c r="B173" s="17" t="s">
        <v>37</v>
      </c>
      <c r="C173" s="17" t="s">
        <v>117</v>
      </c>
      <c r="D173" s="17" t="s">
        <v>107</v>
      </c>
      <c r="E173" s="24" t="s">
        <v>225</v>
      </c>
      <c r="F173" s="25"/>
      <c r="G173" s="27">
        <f>G174</f>
        <v>14502.3</v>
      </c>
      <c r="H173" s="1">
        <f t="shared" si="24"/>
        <v>24020.2</v>
      </c>
      <c r="I173" s="27">
        <f>I174</f>
        <v>38522.5</v>
      </c>
      <c r="J173" s="1">
        <f t="shared" si="25"/>
        <v>737.4000000000015</v>
      </c>
      <c r="K173" s="27">
        <f>K174</f>
        <v>39259.9</v>
      </c>
      <c r="L173" s="12">
        <f t="shared" si="23"/>
        <v>619.4000000000015</v>
      </c>
      <c r="M173" s="27">
        <f>M174</f>
        <v>39879.3</v>
      </c>
      <c r="N173" s="27">
        <f>N174</f>
        <v>23920.2</v>
      </c>
      <c r="O173" s="27">
        <f>O174</f>
        <v>160</v>
      </c>
    </row>
    <row r="174" spans="1:15" ht="31.5">
      <c r="A174" s="18" t="s">
        <v>38</v>
      </c>
      <c r="B174" s="17" t="s">
        <v>37</v>
      </c>
      <c r="C174" s="17" t="s">
        <v>117</v>
      </c>
      <c r="D174" s="17" t="s">
        <v>107</v>
      </c>
      <c r="E174" s="24" t="s">
        <v>44</v>
      </c>
      <c r="F174" s="24"/>
      <c r="G174" s="12">
        <f>SUM(G175:G176)</f>
        <v>14502.3</v>
      </c>
      <c r="H174" s="1">
        <f t="shared" si="24"/>
        <v>24020.2</v>
      </c>
      <c r="I174" s="12">
        <f>SUM(I175:I176)</f>
        <v>38522.5</v>
      </c>
      <c r="J174" s="1">
        <f t="shared" si="25"/>
        <v>737.4000000000015</v>
      </c>
      <c r="K174" s="12">
        <f>SUM(K175:K176)</f>
        <v>39259.9</v>
      </c>
      <c r="L174" s="12">
        <f t="shared" si="23"/>
        <v>619.4000000000015</v>
      </c>
      <c r="M174" s="12">
        <f>SUM(M175:M176)</f>
        <v>39879.3</v>
      </c>
      <c r="N174" s="12">
        <f>SUM(N175:N176)</f>
        <v>23920.2</v>
      </c>
      <c r="O174" s="12">
        <f>SUM(O175:O176)</f>
        <v>160</v>
      </c>
    </row>
    <row r="175" spans="1:15" ht="63" customHeight="1">
      <c r="A175" s="7" t="s">
        <v>334</v>
      </c>
      <c r="B175" s="17">
        <v>922</v>
      </c>
      <c r="C175" s="17" t="s">
        <v>117</v>
      </c>
      <c r="D175" s="17" t="s">
        <v>107</v>
      </c>
      <c r="E175" s="25" t="s">
        <v>45</v>
      </c>
      <c r="F175" s="25">
        <v>200</v>
      </c>
      <c r="G175" s="1">
        <v>210</v>
      </c>
      <c r="H175" s="1">
        <f t="shared" si="24"/>
        <v>0</v>
      </c>
      <c r="I175" s="1">
        <v>210</v>
      </c>
      <c r="J175" s="1">
        <f t="shared" si="25"/>
        <v>0</v>
      </c>
      <c r="K175" s="1">
        <v>210</v>
      </c>
      <c r="L175" s="12">
        <f t="shared" si="23"/>
        <v>26.400000000000006</v>
      </c>
      <c r="M175" s="1">
        <v>236.4</v>
      </c>
      <c r="N175" s="1">
        <v>160</v>
      </c>
      <c r="O175" s="1">
        <v>160</v>
      </c>
    </row>
    <row r="176" spans="1:15" ht="90" customHeight="1">
      <c r="A176" s="7" t="s">
        <v>368</v>
      </c>
      <c r="B176" s="17">
        <v>922</v>
      </c>
      <c r="C176" s="17" t="s">
        <v>117</v>
      </c>
      <c r="D176" s="17" t="s">
        <v>107</v>
      </c>
      <c r="E176" s="25" t="s">
        <v>367</v>
      </c>
      <c r="F176" s="25" t="s">
        <v>9</v>
      </c>
      <c r="G176" s="1">
        <v>14292.3</v>
      </c>
      <c r="H176" s="1">
        <f t="shared" si="24"/>
        <v>24020.2</v>
      </c>
      <c r="I176" s="1">
        <v>38312.5</v>
      </c>
      <c r="J176" s="1">
        <f t="shared" si="25"/>
        <v>737.4000000000015</v>
      </c>
      <c r="K176" s="1">
        <v>39049.9</v>
      </c>
      <c r="L176" s="12">
        <f t="shared" si="23"/>
        <v>593</v>
      </c>
      <c r="M176" s="1">
        <v>39642.9</v>
      </c>
      <c r="N176" s="1">
        <v>23760.2</v>
      </c>
      <c r="O176" s="1"/>
    </row>
    <row r="177" spans="1:15" ht="15.75" customHeight="1">
      <c r="A177" s="7" t="s">
        <v>226</v>
      </c>
      <c r="B177" s="17" t="s">
        <v>37</v>
      </c>
      <c r="C177" s="17" t="s">
        <v>117</v>
      </c>
      <c r="D177" s="17" t="s">
        <v>109</v>
      </c>
      <c r="E177" s="25"/>
      <c r="F177" s="25"/>
      <c r="G177" s="1">
        <f>G178</f>
        <v>1588.9</v>
      </c>
      <c r="H177" s="1">
        <f t="shared" si="24"/>
        <v>180.5</v>
      </c>
      <c r="I177" s="1">
        <f>I178</f>
        <v>1769.4</v>
      </c>
      <c r="J177" s="1">
        <f t="shared" si="25"/>
        <v>0</v>
      </c>
      <c r="K177" s="1">
        <f>K178</f>
        <v>1769.4</v>
      </c>
      <c r="L177" s="12">
        <f t="shared" si="23"/>
        <v>0</v>
      </c>
      <c r="M177" s="1">
        <f>M178</f>
        <v>1769.4</v>
      </c>
      <c r="N177" s="1">
        <f aca="true" t="shared" si="26" ref="N177:O179">N178</f>
        <v>1207.6</v>
      </c>
      <c r="O177" s="1">
        <f t="shared" si="26"/>
        <v>1207.6</v>
      </c>
    </row>
    <row r="178" spans="1:15" ht="31.5" customHeight="1">
      <c r="A178" s="13" t="s">
        <v>189</v>
      </c>
      <c r="B178" s="17" t="s">
        <v>37</v>
      </c>
      <c r="C178" s="17" t="s">
        <v>117</v>
      </c>
      <c r="D178" s="17" t="s">
        <v>109</v>
      </c>
      <c r="E178" s="16" t="s">
        <v>190</v>
      </c>
      <c r="F178" s="25"/>
      <c r="G178" s="1">
        <f>G179</f>
        <v>1588.9</v>
      </c>
      <c r="H178" s="1">
        <f t="shared" si="24"/>
        <v>180.5</v>
      </c>
      <c r="I178" s="1">
        <f>I179</f>
        <v>1769.4</v>
      </c>
      <c r="J178" s="1">
        <f t="shared" si="25"/>
        <v>0</v>
      </c>
      <c r="K178" s="1">
        <f>K179</f>
        <v>1769.4</v>
      </c>
      <c r="L178" s="12">
        <f t="shared" si="23"/>
        <v>0</v>
      </c>
      <c r="M178" s="1">
        <f>M179</f>
        <v>1769.4</v>
      </c>
      <c r="N178" s="1">
        <f t="shared" si="26"/>
        <v>1207.6</v>
      </c>
      <c r="O178" s="1">
        <f t="shared" si="26"/>
        <v>1207.6</v>
      </c>
    </row>
    <row r="179" spans="1:15" ht="47.25" customHeight="1">
      <c r="A179" s="13" t="s">
        <v>227</v>
      </c>
      <c r="B179" s="17" t="s">
        <v>37</v>
      </c>
      <c r="C179" s="17" t="s">
        <v>117</v>
      </c>
      <c r="D179" s="17" t="s">
        <v>109</v>
      </c>
      <c r="E179" s="24" t="s">
        <v>228</v>
      </c>
      <c r="F179" s="25"/>
      <c r="G179" s="1">
        <f>G180</f>
        <v>1588.9</v>
      </c>
      <c r="H179" s="1">
        <f t="shared" si="24"/>
        <v>180.5</v>
      </c>
      <c r="I179" s="1">
        <f>I180</f>
        <v>1769.4</v>
      </c>
      <c r="J179" s="1">
        <f t="shared" si="25"/>
        <v>0</v>
      </c>
      <c r="K179" s="1">
        <f>K180</f>
        <v>1769.4</v>
      </c>
      <c r="L179" s="12">
        <f t="shared" si="23"/>
        <v>0</v>
      </c>
      <c r="M179" s="1">
        <f>M180</f>
        <v>1769.4</v>
      </c>
      <c r="N179" s="1">
        <f t="shared" si="26"/>
        <v>1207.6</v>
      </c>
      <c r="O179" s="1">
        <f t="shared" si="26"/>
        <v>1207.6</v>
      </c>
    </row>
    <row r="180" spans="1:15" ht="31.5" customHeight="1">
      <c r="A180" s="18" t="s">
        <v>248</v>
      </c>
      <c r="B180" s="17" t="s">
        <v>37</v>
      </c>
      <c r="C180" s="17" t="s">
        <v>117</v>
      </c>
      <c r="D180" s="17" t="s">
        <v>109</v>
      </c>
      <c r="E180" s="24" t="s">
        <v>47</v>
      </c>
      <c r="F180" s="24"/>
      <c r="G180" s="27">
        <f>SUM(G181:G182)</f>
        <v>1588.9</v>
      </c>
      <c r="H180" s="1">
        <f t="shared" si="24"/>
        <v>180.5</v>
      </c>
      <c r="I180" s="27">
        <f>SUM(I181:I182)</f>
        <v>1769.4</v>
      </c>
      <c r="J180" s="1">
        <f t="shared" si="25"/>
        <v>0</v>
      </c>
      <c r="K180" s="27">
        <f>SUM(K181:K182)</f>
        <v>1769.4</v>
      </c>
      <c r="L180" s="12">
        <f t="shared" si="23"/>
        <v>0</v>
      </c>
      <c r="M180" s="27">
        <f>SUM(M181:M182)</f>
        <v>1769.4</v>
      </c>
      <c r="N180" s="27">
        <f>SUM(N181:N182)</f>
        <v>1207.6</v>
      </c>
      <c r="O180" s="27">
        <f>SUM(O181:O182)</f>
        <v>1207.6</v>
      </c>
    </row>
    <row r="181" spans="1:15" ht="110.25" customHeight="1">
      <c r="A181" s="7" t="s">
        <v>165</v>
      </c>
      <c r="B181" s="17">
        <v>922</v>
      </c>
      <c r="C181" s="17" t="s">
        <v>117</v>
      </c>
      <c r="D181" s="17" t="s">
        <v>109</v>
      </c>
      <c r="E181" s="25" t="s">
        <v>48</v>
      </c>
      <c r="F181" s="25">
        <v>100</v>
      </c>
      <c r="G181" s="28">
        <v>1554.9</v>
      </c>
      <c r="H181" s="1">
        <f t="shared" si="24"/>
        <v>180.5</v>
      </c>
      <c r="I181" s="28">
        <v>1735.4</v>
      </c>
      <c r="J181" s="1">
        <f t="shared" si="25"/>
        <v>0</v>
      </c>
      <c r="K181" s="28">
        <v>1735.4</v>
      </c>
      <c r="L181" s="12">
        <f t="shared" si="23"/>
        <v>0</v>
      </c>
      <c r="M181" s="28">
        <v>1735.4</v>
      </c>
      <c r="N181" s="28">
        <v>1181.6</v>
      </c>
      <c r="O181" s="28">
        <v>1181.6</v>
      </c>
    </row>
    <row r="182" spans="1:15" ht="78.75" customHeight="1">
      <c r="A182" s="7" t="s">
        <v>46</v>
      </c>
      <c r="B182" s="17">
        <v>922</v>
      </c>
      <c r="C182" s="17" t="s">
        <v>117</v>
      </c>
      <c r="D182" s="17" t="s">
        <v>109</v>
      </c>
      <c r="E182" s="25" t="s">
        <v>48</v>
      </c>
      <c r="F182" s="25">
        <v>200</v>
      </c>
      <c r="G182" s="28">
        <v>34</v>
      </c>
      <c r="H182" s="1">
        <f t="shared" si="24"/>
        <v>0</v>
      </c>
      <c r="I182" s="28">
        <v>34</v>
      </c>
      <c r="J182" s="1">
        <f t="shared" si="25"/>
        <v>0</v>
      </c>
      <c r="K182" s="28">
        <v>34</v>
      </c>
      <c r="L182" s="12">
        <f t="shared" si="23"/>
        <v>0</v>
      </c>
      <c r="M182" s="28">
        <v>34</v>
      </c>
      <c r="N182" s="28">
        <v>26</v>
      </c>
      <c r="O182" s="28">
        <v>26</v>
      </c>
    </row>
    <row r="183" spans="1:15" ht="39" customHeight="1">
      <c r="A183" s="10" t="s">
        <v>397</v>
      </c>
      <c r="B183" s="16">
        <v>924</v>
      </c>
      <c r="C183" s="16"/>
      <c r="D183" s="16"/>
      <c r="E183" s="16"/>
      <c r="F183" s="16"/>
      <c r="G183" s="12">
        <f>SUM(G184,G197,G276)</f>
        <v>211916.90000000002</v>
      </c>
      <c r="H183" s="1">
        <f t="shared" si="24"/>
        <v>17220.49999999997</v>
      </c>
      <c r="I183" s="12">
        <f>SUM(I184,I197,I276,I191)</f>
        <v>229137.4</v>
      </c>
      <c r="J183" s="1">
        <f t="shared" si="25"/>
        <v>4548.699999999953</v>
      </c>
      <c r="K183" s="12">
        <f>SUM(K184,K197,K276,K191)</f>
        <v>233686.09999999995</v>
      </c>
      <c r="L183" s="12">
        <f t="shared" si="23"/>
        <v>39473.30000000002</v>
      </c>
      <c r="M183" s="12">
        <f>SUM(M184,M197,M276,M191)</f>
        <v>273159.39999999997</v>
      </c>
      <c r="N183" s="12">
        <f>SUM(N184,N197,N276)</f>
        <v>211529.40000000002</v>
      </c>
      <c r="O183" s="12">
        <f>SUM(O184,O197,O276)</f>
        <v>226050.70000000007</v>
      </c>
    </row>
    <row r="184" spans="1:15" ht="21.75" customHeight="1">
      <c r="A184" s="13" t="s">
        <v>205</v>
      </c>
      <c r="B184" s="16" t="s">
        <v>167</v>
      </c>
      <c r="C184" s="16" t="s">
        <v>107</v>
      </c>
      <c r="D184" s="16"/>
      <c r="E184" s="16"/>
      <c r="F184" s="16"/>
      <c r="G184" s="12">
        <f>G185</f>
        <v>986</v>
      </c>
      <c r="H184" s="1">
        <f t="shared" si="24"/>
        <v>37</v>
      </c>
      <c r="I184" s="12">
        <f>I185</f>
        <v>1023</v>
      </c>
      <c r="J184" s="1">
        <f t="shared" si="25"/>
        <v>0</v>
      </c>
      <c r="K184" s="12">
        <f>K185</f>
        <v>1023</v>
      </c>
      <c r="L184" s="12">
        <f t="shared" si="23"/>
        <v>32</v>
      </c>
      <c r="M184" s="12">
        <f>M185</f>
        <v>1055</v>
      </c>
      <c r="N184" s="12">
        <f aca="true" t="shared" si="27" ref="N184:O187">N185</f>
        <v>1039</v>
      </c>
      <c r="O184" s="12">
        <f t="shared" si="27"/>
        <v>1080</v>
      </c>
    </row>
    <row r="185" spans="1:15" ht="18.75" customHeight="1">
      <c r="A185" s="7" t="s">
        <v>206</v>
      </c>
      <c r="B185" s="16" t="s">
        <v>167</v>
      </c>
      <c r="C185" s="16" t="s">
        <v>107</v>
      </c>
      <c r="D185" s="16" t="s">
        <v>108</v>
      </c>
      <c r="E185" s="16"/>
      <c r="F185" s="16"/>
      <c r="G185" s="12">
        <f>G186</f>
        <v>986</v>
      </c>
      <c r="H185" s="1">
        <f t="shared" si="24"/>
        <v>37</v>
      </c>
      <c r="I185" s="12">
        <f>I186</f>
        <v>1023</v>
      </c>
      <c r="J185" s="1">
        <f t="shared" si="25"/>
        <v>0</v>
      </c>
      <c r="K185" s="12">
        <f>K186</f>
        <v>1023</v>
      </c>
      <c r="L185" s="12">
        <f t="shared" si="23"/>
        <v>32</v>
      </c>
      <c r="M185" s="12">
        <f>M186</f>
        <v>1055</v>
      </c>
      <c r="N185" s="12">
        <f t="shared" si="27"/>
        <v>1039</v>
      </c>
      <c r="O185" s="12">
        <f t="shared" si="27"/>
        <v>1080</v>
      </c>
    </row>
    <row r="186" spans="1:15" ht="34.5" customHeight="1">
      <c r="A186" s="13" t="s">
        <v>151</v>
      </c>
      <c r="B186" s="16" t="s">
        <v>167</v>
      </c>
      <c r="C186" s="16" t="s">
        <v>107</v>
      </c>
      <c r="D186" s="16" t="s">
        <v>108</v>
      </c>
      <c r="E186" s="16" t="s">
        <v>152</v>
      </c>
      <c r="F186" s="16"/>
      <c r="G186" s="12">
        <f>G187</f>
        <v>986</v>
      </c>
      <c r="H186" s="1">
        <f t="shared" si="24"/>
        <v>37</v>
      </c>
      <c r="I186" s="12">
        <f>I187</f>
        <v>1023</v>
      </c>
      <c r="J186" s="1">
        <f t="shared" si="25"/>
        <v>0</v>
      </c>
      <c r="K186" s="12">
        <f>K187</f>
        <v>1023</v>
      </c>
      <c r="L186" s="12">
        <f t="shared" si="23"/>
        <v>32</v>
      </c>
      <c r="M186" s="12">
        <f>M187</f>
        <v>1055</v>
      </c>
      <c r="N186" s="12">
        <f t="shared" si="27"/>
        <v>1039</v>
      </c>
      <c r="O186" s="12">
        <f t="shared" si="27"/>
        <v>1080</v>
      </c>
    </row>
    <row r="187" spans="1:15" ht="54.75" customHeight="1">
      <c r="A187" s="13" t="s">
        <v>147</v>
      </c>
      <c r="B187" s="16" t="s">
        <v>167</v>
      </c>
      <c r="C187" s="16" t="s">
        <v>107</v>
      </c>
      <c r="D187" s="16" t="s">
        <v>108</v>
      </c>
      <c r="E187" s="16" t="s">
        <v>148</v>
      </c>
      <c r="F187" s="16"/>
      <c r="G187" s="12">
        <f>G188</f>
        <v>986</v>
      </c>
      <c r="H187" s="1">
        <f t="shared" si="24"/>
        <v>37</v>
      </c>
      <c r="I187" s="12">
        <f>I188</f>
        <v>1023</v>
      </c>
      <c r="J187" s="1">
        <f t="shared" si="25"/>
        <v>0</v>
      </c>
      <c r="K187" s="12">
        <f>K188</f>
        <v>1023</v>
      </c>
      <c r="L187" s="12">
        <f t="shared" si="23"/>
        <v>32</v>
      </c>
      <c r="M187" s="12">
        <f>M188</f>
        <v>1055</v>
      </c>
      <c r="N187" s="12">
        <f t="shared" si="27"/>
        <v>1039</v>
      </c>
      <c r="O187" s="12">
        <f t="shared" si="27"/>
        <v>1080</v>
      </c>
    </row>
    <row r="188" spans="1:15" ht="40.5" customHeight="1">
      <c r="A188" s="18" t="s">
        <v>295</v>
      </c>
      <c r="B188" s="16" t="s">
        <v>167</v>
      </c>
      <c r="C188" s="16" t="s">
        <v>107</v>
      </c>
      <c r="D188" s="16" t="s">
        <v>108</v>
      </c>
      <c r="E188" s="24" t="s">
        <v>50</v>
      </c>
      <c r="F188" s="25"/>
      <c r="G188" s="28">
        <f>SUM(G189,G190)</f>
        <v>986</v>
      </c>
      <c r="H188" s="1">
        <f t="shared" si="24"/>
        <v>37</v>
      </c>
      <c r="I188" s="28">
        <f>SUM(I189,I190)</f>
        <v>1023</v>
      </c>
      <c r="J188" s="1">
        <f t="shared" si="25"/>
        <v>0</v>
      </c>
      <c r="K188" s="28">
        <f>SUM(K189,K190)</f>
        <v>1023</v>
      </c>
      <c r="L188" s="12">
        <f t="shared" si="23"/>
        <v>32</v>
      </c>
      <c r="M188" s="28">
        <f>SUM(M189,M190)</f>
        <v>1055</v>
      </c>
      <c r="N188" s="28">
        <f>SUM(N189,N190)</f>
        <v>1039</v>
      </c>
      <c r="O188" s="28">
        <f>SUM(O189,O190)</f>
        <v>1080</v>
      </c>
    </row>
    <row r="189" spans="1:15" ht="126">
      <c r="A189" s="7" t="s">
        <v>296</v>
      </c>
      <c r="B189" s="17">
        <v>924</v>
      </c>
      <c r="C189" s="17" t="s">
        <v>107</v>
      </c>
      <c r="D189" s="17">
        <v>13</v>
      </c>
      <c r="E189" s="25" t="s">
        <v>307</v>
      </c>
      <c r="F189" s="25">
        <v>100</v>
      </c>
      <c r="G189" s="28">
        <v>861</v>
      </c>
      <c r="H189" s="1">
        <f t="shared" si="24"/>
        <v>37</v>
      </c>
      <c r="I189" s="28">
        <v>898</v>
      </c>
      <c r="J189" s="1">
        <f t="shared" si="25"/>
        <v>0</v>
      </c>
      <c r="K189" s="28">
        <v>898</v>
      </c>
      <c r="L189" s="12">
        <f t="shared" si="23"/>
        <v>32</v>
      </c>
      <c r="M189" s="28">
        <v>930</v>
      </c>
      <c r="N189" s="28">
        <v>905</v>
      </c>
      <c r="O189" s="28">
        <v>940.7</v>
      </c>
    </row>
    <row r="190" spans="1:15" ht="94.5">
      <c r="A190" s="7" t="s">
        <v>297</v>
      </c>
      <c r="B190" s="17">
        <v>924</v>
      </c>
      <c r="C190" s="17" t="s">
        <v>107</v>
      </c>
      <c r="D190" s="17">
        <v>13</v>
      </c>
      <c r="E190" s="25" t="s">
        <v>307</v>
      </c>
      <c r="F190" s="25">
        <v>200</v>
      </c>
      <c r="G190" s="28">
        <v>125</v>
      </c>
      <c r="H190" s="1">
        <f t="shared" si="24"/>
        <v>0</v>
      </c>
      <c r="I190" s="28">
        <v>125</v>
      </c>
      <c r="J190" s="1">
        <f t="shared" si="25"/>
        <v>0</v>
      </c>
      <c r="K190" s="28">
        <v>125</v>
      </c>
      <c r="L190" s="12">
        <f t="shared" si="23"/>
        <v>0</v>
      </c>
      <c r="M190" s="28">
        <v>125</v>
      </c>
      <c r="N190" s="28">
        <v>134</v>
      </c>
      <c r="O190" s="28">
        <v>139.3</v>
      </c>
    </row>
    <row r="191" spans="1:15" ht="15.75">
      <c r="A191" s="10" t="s">
        <v>1</v>
      </c>
      <c r="B191" s="17" t="s">
        <v>167</v>
      </c>
      <c r="C191" s="17" t="s">
        <v>115</v>
      </c>
      <c r="D191" s="17"/>
      <c r="E191" s="25"/>
      <c r="F191" s="25"/>
      <c r="G191" s="28"/>
      <c r="H191" s="1">
        <f t="shared" si="24"/>
        <v>666</v>
      </c>
      <c r="I191" s="28">
        <f>SUM(I192)</f>
        <v>666</v>
      </c>
      <c r="J191" s="1">
        <f t="shared" si="25"/>
        <v>0</v>
      </c>
      <c r="K191" s="28">
        <f>SUM(K192)</f>
        <v>666</v>
      </c>
      <c r="L191" s="12">
        <f t="shared" si="23"/>
        <v>0</v>
      </c>
      <c r="M191" s="28">
        <f>SUM(M192)</f>
        <v>666</v>
      </c>
      <c r="N191" s="28"/>
      <c r="O191" s="28"/>
    </row>
    <row r="192" spans="1:15" ht="31.5">
      <c r="A192" s="13" t="s">
        <v>449</v>
      </c>
      <c r="B192" s="17" t="s">
        <v>167</v>
      </c>
      <c r="C192" s="17" t="s">
        <v>115</v>
      </c>
      <c r="D192" s="17" t="s">
        <v>26</v>
      </c>
      <c r="E192" s="25"/>
      <c r="F192" s="25"/>
      <c r="G192" s="28"/>
      <c r="H192" s="1">
        <f t="shared" si="24"/>
        <v>666</v>
      </c>
      <c r="I192" s="28">
        <f>SUM(I193)</f>
        <v>666</v>
      </c>
      <c r="J192" s="1">
        <f t="shared" si="25"/>
        <v>0</v>
      </c>
      <c r="K192" s="28">
        <f>SUM(K193)</f>
        <v>666</v>
      </c>
      <c r="L192" s="12">
        <f t="shared" si="23"/>
        <v>0</v>
      </c>
      <c r="M192" s="28">
        <f>SUM(M193)</f>
        <v>666</v>
      </c>
      <c r="N192" s="28"/>
      <c r="O192" s="28"/>
    </row>
    <row r="193" spans="1:15" ht="31.5">
      <c r="A193" s="13" t="s">
        <v>151</v>
      </c>
      <c r="B193" s="16" t="s">
        <v>167</v>
      </c>
      <c r="C193" s="16" t="s">
        <v>112</v>
      </c>
      <c r="D193" s="16" t="s">
        <v>107</v>
      </c>
      <c r="E193" s="16" t="s">
        <v>152</v>
      </c>
      <c r="F193" s="25"/>
      <c r="G193" s="28"/>
      <c r="H193" s="1">
        <f t="shared" si="24"/>
        <v>666</v>
      </c>
      <c r="I193" s="28">
        <f>SUM(I194)</f>
        <v>666</v>
      </c>
      <c r="J193" s="1">
        <f t="shared" si="25"/>
        <v>0</v>
      </c>
      <c r="K193" s="28">
        <f>SUM(K194)</f>
        <v>666</v>
      </c>
      <c r="L193" s="12">
        <f t="shared" si="23"/>
        <v>0</v>
      </c>
      <c r="M193" s="28">
        <f>SUM(M194)</f>
        <v>666</v>
      </c>
      <c r="N193" s="28"/>
      <c r="O193" s="28"/>
    </row>
    <row r="194" spans="1:15" ht="47.25">
      <c r="A194" s="14" t="s">
        <v>145</v>
      </c>
      <c r="B194" s="17" t="s">
        <v>167</v>
      </c>
      <c r="C194" s="17" t="s">
        <v>115</v>
      </c>
      <c r="D194" s="17" t="s">
        <v>26</v>
      </c>
      <c r="E194" s="16" t="s">
        <v>146</v>
      </c>
      <c r="F194" s="25"/>
      <c r="G194" s="28"/>
      <c r="H194" s="1">
        <f t="shared" si="24"/>
        <v>666</v>
      </c>
      <c r="I194" s="28">
        <f>SUM(I195)</f>
        <v>666</v>
      </c>
      <c r="J194" s="1">
        <f t="shared" si="25"/>
        <v>0</v>
      </c>
      <c r="K194" s="28">
        <f>SUM(K195)</f>
        <v>666</v>
      </c>
      <c r="L194" s="12">
        <f t="shared" si="23"/>
        <v>0</v>
      </c>
      <c r="M194" s="28">
        <f>SUM(M195)</f>
        <v>666</v>
      </c>
      <c r="N194" s="28"/>
      <c r="O194" s="28"/>
    </row>
    <row r="195" spans="1:15" ht="31.5">
      <c r="A195" s="10" t="s">
        <v>450</v>
      </c>
      <c r="B195" s="17" t="s">
        <v>167</v>
      </c>
      <c r="C195" s="17" t="s">
        <v>115</v>
      </c>
      <c r="D195" s="17" t="s">
        <v>26</v>
      </c>
      <c r="E195" s="25" t="s">
        <v>451</v>
      </c>
      <c r="F195" s="25"/>
      <c r="G195" s="28"/>
      <c r="H195" s="1">
        <f t="shared" si="24"/>
        <v>666</v>
      </c>
      <c r="I195" s="28">
        <f>SUM(I196)</f>
        <v>666</v>
      </c>
      <c r="J195" s="1">
        <f t="shared" si="25"/>
        <v>0</v>
      </c>
      <c r="K195" s="28">
        <f>SUM(K196)</f>
        <v>666</v>
      </c>
      <c r="L195" s="12">
        <f t="shared" si="23"/>
        <v>0</v>
      </c>
      <c r="M195" s="28">
        <f>SUM(M196)</f>
        <v>666</v>
      </c>
      <c r="N195" s="28"/>
      <c r="O195" s="28"/>
    </row>
    <row r="196" spans="1:15" ht="110.25">
      <c r="A196" s="35" t="s">
        <v>452</v>
      </c>
      <c r="B196" s="17" t="s">
        <v>167</v>
      </c>
      <c r="C196" s="17" t="s">
        <v>115</v>
      </c>
      <c r="D196" s="17" t="s">
        <v>26</v>
      </c>
      <c r="E196" s="25" t="s">
        <v>453</v>
      </c>
      <c r="F196" s="25" t="s">
        <v>279</v>
      </c>
      <c r="G196" s="28"/>
      <c r="H196" s="1">
        <f t="shared" si="24"/>
        <v>666</v>
      </c>
      <c r="I196" s="28">
        <v>666</v>
      </c>
      <c r="J196" s="1">
        <f t="shared" si="25"/>
        <v>0</v>
      </c>
      <c r="K196" s="28">
        <v>666</v>
      </c>
      <c r="L196" s="12">
        <f t="shared" si="23"/>
        <v>0</v>
      </c>
      <c r="M196" s="28">
        <v>666</v>
      </c>
      <c r="N196" s="28"/>
      <c r="O196" s="28"/>
    </row>
    <row r="197" spans="1:15" s="5" customFormat="1" ht="15.75" customHeight="1">
      <c r="A197" s="13" t="s">
        <v>149</v>
      </c>
      <c r="B197" s="16" t="s">
        <v>167</v>
      </c>
      <c r="C197" s="16" t="s">
        <v>112</v>
      </c>
      <c r="D197" s="16"/>
      <c r="E197" s="24"/>
      <c r="F197" s="24"/>
      <c r="G197" s="27">
        <f>G198+G207+G244+G254+G239</f>
        <v>192206.50000000003</v>
      </c>
      <c r="H197" s="1">
        <f t="shared" si="24"/>
        <v>16517.49999999997</v>
      </c>
      <c r="I197" s="27">
        <f>I198+I207+I244+I254+I239</f>
        <v>208724</v>
      </c>
      <c r="J197" s="1">
        <f t="shared" si="25"/>
        <v>4548.699999999953</v>
      </c>
      <c r="K197" s="27">
        <f>K198+K207+K244+K254+K239</f>
        <v>213272.69999999995</v>
      </c>
      <c r="L197" s="12">
        <f t="shared" si="23"/>
        <v>39041.29999999999</v>
      </c>
      <c r="M197" s="27">
        <f>M198+M207+M244+M254+M239</f>
        <v>252313.99999999994</v>
      </c>
      <c r="N197" s="27">
        <f>N198+N207+N244+N254+N239</f>
        <v>190758.80000000002</v>
      </c>
      <c r="O197" s="27">
        <f>O198+O207+O244+O254+O239</f>
        <v>204467.60000000006</v>
      </c>
    </row>
    <row r="198" spans="1:15" ht="15.75" customHeight="1">
      <c r="A198" s="7" t="s">
        <v>150</v>
      </c>
      <c r="B198" s="17" t="s">
        <v>167</v>
      </c>
      <c r="C198" s="17" t="s">
        <v>112</v>
      </c>
      <c r="D198" s="17" t="s">
        <v>107</v>
      </c>
      <c r="E198" s="25"/>
      <c r="F198" s="25"/>
      <c r="G198" s="28">
        <f>G199</f>
        <v>35871.3</v>
      </c>
      <c r="H198" s="1">
        <f t="shared" si="24"/>
        <v>1608.8999999999942</v>
      </c>
      <c r="I198" s="28">
        <f>I199</f>
        <v>37480.2</v>
      </c>
      <c r="J198" s="1">
        <f t="shared" si="25"/>
        <v>600</v>
      </c>
      <c r="K198" s="28">
        <f>K199</f>
        <v>38080.2</v>
      </c>
      <c r="L198" s="12">
        <f t="shared" si="23"/>
        <v>450.6999999999971</v>
      </c>
      <c r="M198" s="28">
        <f>M199</f>
        <v>38530.899999999994</v>
      </c>
      <c r="N198" s="28">
        <f aca="true" t="shared" si="28" ref="N198:O200">N199</f>
        <v>36479.299999999996</v>
      </c>
      <c r="O198" s="28">
        <f t="shared" si="28"/>
        <v>39662.8</v>
      </c>
    </row>
    <row r="199" spans="1:15" ht="31.5" customHeight="1">
      <c r="A199" s="13" t="s">
        <v>151</v>
      </c>
      <c r="B199" s="16" t="s">
        <v>167</v>
      </c>
      <c r="C199" s="16" t="s">
        <v>112</v>
      </c>
      <c r="D199" s="16" t="s">
        <v>107</v>
      </c>
      <c r="E199" s="16" t="s">
        <v>152</v>
      </c>
      <c r="F199" s="25"/>
      <c r="G199" s="28">
        <f>G200</f>
        <v>35871.3</v>
      </c>
      <c r="H199" s="1">
        <f t="shared" si="24"/>
        <v>1608.8999999999942</v>
      </c>
      <c r="I199" s="28">
        <f>I200</f>
        <v>37480.2</v>
      </c>
      <c r="J199" s="1">
        <f t="shared" si="25"/>
        <v>600</v>
      </c>
      <c r="K199" s="28">
        <f>K200</f>
        <v>38080.2</v>
      </c>
      <c r="L199" s="12">
        <f t="shared" si="23"/>
        <v>450.6999999999971</v>
      </c>
      <c r="M199" s="28">
        <f>M200</f>
        <v>38530.899999999994</v>
      </c>
      <c r="N199" s="28">
        <f t="shared" si="28"/>
        <v>36479.299999999996</v>
      </c>
      <c r="O199" s="28">
        <f t="shared" si="28"/>
        <v>39662.8</v>
      </c>
    </row>
    <row r="200" spans="1:15" ht="47.25" customHeight="1">
      <c r="A200" s="14" t="s">
        <v>145</v>
      </c>
      <c r="B200" s="17" t="s">
        <v>167</v>
      </c>
      <c r="C200" s="17" t="s">
        <v>112</v>
      </c>
      <c r="D200" s="17" t="s">
        <v>107</v>
      </c>
      <c r="E200" s="16" t="s">
        <v>146</v>
      </c>
      <c r="F200" s="25"/>
      <c r="G200" s="28">
        <f>G201</f>
        <v>35871.3</v>
      </c>
      <c r="H200" s="1">
        <f t="shared" si="24"/>
        <v>1608.8999999999942</v>
      </c>
      <c r="I200" s="28">
        <f>I201</f>
        <v>37480.2</v>
      </c>
      <c r="J200" s="1">
        <f t="shared" si="25"/>
        <v>600</v>
      </c>
      <c r="K200" s="28">
        <f>K201</f>
        <v>38080.2</v>
      </c>
      <c r="L200" s="12">
        <f t="shared" si="23"/>
        <v>450.6999999999971</v>
      </c>
      <c r="M200" s="28">
        <f>M201</f>
        <v>38530.899999999994</v>
      </c>
      <c r="N200" s="28">
        <f t="shared" si="28"/>
        <v>36479.299999999996</v>
      </c>
      <c r="O200" s="28">
        <f t="shared" si="28"/>
        <v>39662.8</v>
      </c>
    </row>
    <row r="201" spans="1:15" ht="15.75" customHeight="1">
      <c r="A201" s="19" t="s">
        <v>51</v>
      </c>
      <c r="B201" s="17" t="s">
        <v>167</v>
      </c>
      <c r="C201" s="17" t="s">
        <v>112</v>
      </c>
      <c r="D201" s="17" t="s">
        <v>107</v>
      </c>
      <c r="E201" s="16" t="s">
        <v>53</v>
      </c>
      <c r="F201" s="16"/>
      <c r="G201" s="27">
        <f>SUM(G202:G206)</f>
        <v>35871.3</v>
      </c>
      <c r="H201" s="1">
        <f t="shared" si="24"/>
        <v>1608.8999999999942</v>
      </c>
      <c r="I201" s="27">
        <f>SUM(I202:I206)</f>
        <v>37480.2</v>
      </c>
      <c r="J201" s="1">
        <f t="shared" si="25"/>
        <v>600</v>
      </c>
      <c r="K201" s="27">
        <f>SUM(K202:K206)</f>
        <v>38080.2</v>
      </c>
      <c r="L201" s="12">
        <f t="shared" si="23"/>
        <v>450.6999999999971</v>
      </c>
      <c r="M201" s="27">
        <f>SUM(M202:M206)</f>
        <v>38530.899999999994</v>
      </c>
      <c r="N201" s="27">
        <f>SUM(N202:N206)</f>
        <v>36479.299999999996</v>
      </c>
      <c r="O201" s="27">
        <f>SUM(O202:O206)</f>
        <v>39662.8</v>
      </c>
    </row>
    <row r="202" spans="1:15" ht="78.75" customHeight="1">
      <c r="A202" s="7" t="s">
        <v>52</v>
      </c>
      <c r="B202" s="17">
        <v>924</v>
      </c>
      <c r="C202" s="17" t="s">
        <v>112</v>
      </c>
      <c r="D202" s="17" t="s">
        <v>107</v>
      </c>
      <c r="E202" s="17" t="s">
        <v>54</v>
      </c>
      <c r="F202" s="17">
        <v>200</v>
      </c>
      <c r="G202" s="28">
        <v>735</v>
      </c>
      <c r="H202" s="1">
        <f t="shared" si="24"/>
        <v>185</v>
      </c>
      <c r="I202" s="28">
        <v>920</v>
      </c>
      <c r="J202" s="1">
        <f t="shared" si="25"/>
        <v>0</v>
      </c>
      <c r="K202" s="28">
        <v>920</v>
      </c>
      <c r="L202" s="12">
        <f t="shared" si="23"/>
        <v>0</v>
      </c>
      <c r="M202" s="28">
        <v>920</v>
      </c>
      <c r="N202" s="28">
        <v>558.2</v>
      </c>
      <c r="O202" s="28">
        <v>558.2</v>
      </c>
    </row>
    <row r="203" spans="1:15" ht="78.75" customHeight="1">
      <c r="A203" s="7" t="s">
        <v>261</v>
      </c>
      <c r="B203" s="17" t="s">
        <v>167</v>
      </c>
      <c r="C203" s="17" t="s">
        <v>112</v>
      </c>
      <c r="D203" s="17" t="s">
        <v>107</v>
      </c>
      <c r="E203" s="17" t="s">
        <v>54</v>
      </c>
      <c r="F203" s="17">
        <v>600</v>
      </c>
      <c r="G203" s="1">
        <v>8100</v>
      </c>
      <c r="H203" s="1">
        <f t="shared" si="24"/>
        <v>1423.8999999999996</v>
      </c>
      <c r="I203" s="1">
        <v>9523.9</v>
      </c>
      <c r="J203" s="1">
        <f t="shared" si="25"/>
        <v>600</v>
      </c>
      <c r="K203" s="1">
        <v>10123.9</v>
      </c>
      <c r="L203" s="12">
        <f t="shared" si="23"/>
        <v>268</v>
      </c>
      <c r="M203" s="1">
        <v>10391.9</v>
      </c>
      <c r="N203" s="1">
        <v>6916</v>
      </c>
      <c r="O203" s="1">
        <v>8274.5</v>
      </c>
    </row>
    <row r="204" spans="1:15" ht="110.25" customHeight="1">
      <c r="A204" s="7" t="s">
        <v>168</v>
      </c>
      <c r="B204" s="17">
        <v>924</v>
      </c>
      <c r="C204" s="17" t="s">
        <v>112</v>
      </c>
      <c r="D204" s="17" t="s">
        <v>107</v>
      </c>
      <c r="E204" s="17" t="s">
        <v>56</v>
      </c>
      <c r="F204" s="17">
        <v>100</v>
      </c>
      <c r="G204" s="28">
        <v>7632.1</v>
      </c>
      <c r="H204" s="1">
        <f t="shared" si="24"/>
        <v>0</v>
      </c>
      <c r="I204" s="28">
        <v>7632.1</v>
      </c>
      <c r="J204" s="1">
        <f t="shared" si="25"/>
        <v>0</v>
      </c>
      <c r="K204" s="28">
        <v>7632.1</v>
      </c>
      <c r="L204" s="12">
        <f t="shared" si="23"/>
        <v>0</v>
      </c>
      <c r="M204" s="28">
        <v>7632.1</v>
      </c>
      <c r="N204" s="28">
        <v>8186.4</v>
      </c>
      <c r="O204" s="28">
        <v>8701.6</v>
      </c>
    </row>
    <row r="205" spans="1:15" ht="78.75" customHeight="1">
      <c r="A205" s="7" t="s">
        <v>55</v>
      </c>
      <c r="B205" s="17">
        <v>924</v>
      </c>
      <c r="C205" s="17" t="s">
        <v>112</v>
      </c>
      <c r="D205" s="17" t="s">
        <v>107</v>
      </c>
      <c r="E205" s="17" t="s">
        <v>56</v>
      </c>
      <c r="F205" s="17">
        <v>200</v>
      </c>
      <c r="G205" s="28">
        <v>155.8</v>
      </c>
      <c r="H205" s="1">
        <f t="shared" si="24"/>
        <v>0</v>
      </c>
      <c r="I205" s="28">
        <v>155.8</v>
      </c>
      <c r="J205" s="1">
        <f t="shared" si="25"/>
        <v>0</v>
      </c>
      <c r="K205" s="28">
        <v>155.8</v>
      </c>
      <c r="L205" s="12">
        <f t="shared" si="23"/>
        <v>0</v>
      </c>
      <c r="M205" s="28">
        <v>155.8</v>
      </c>
      <c r="N205" s="28">
        <v>167.1</v>
      </c>
      <c r="O205" s="28">
        <v>177.6</v>
      </c>
    </row>
    <row r="206" spans="1:15" ht="94.5" customHeight="1">
      <c r="A206" s="7" t="s">
        <v>262</v>
      </c>
      <c r="B206" s="17">
        <v>924</v>
      </c>
      <c r="C206" s="17" t="s">
        <v>112</v>
      </c>
      <c r="D206" s="17" t="s">
        <v>107</v>
      </c>
      <c r="E206" s="17" t="s">
        <v>56</v>
      </c>
      <c r="F206" s="17">
        <v>600</v>
      </c>
      <c r="G206" s="28">
        <v>19248.4</v>
      </c>
      <c r="H206" s="1">
        <f t="shared" si="24"/>
        <v>0</v>
      </c>
      <c r="I206" s="28">
        <v>19248.4</v>
      </c>
      <c r="J206" s="1">
        <f t="shared" si="25"/>
        <v>0</v>
      </c>
      <c r="K206" s="28">
        <v>19248.4</v>
      </c>
      <c r="L206" s="12">
        <f t="shared" si="23"/>
        <v>182.6999999999971</v>
      </c>
      <c r="M206" s="28">
        <v>19431.1</v>
      </c>
      <c r="N206" s="28">
        <v>20651.6</v>
      </c>
      <c r="O206" s="28">
        <v>21950.9</v>
      </c>
    </row>
    <row r="207" spans="1:15" ht="15.75" customHeight="1">
      <c r="A207" s="7" t="s">
        <v>153</v>
      </c>
      <c r="B207" s="17" t="s">
        <v>167</v>
      </c>
      <c r="C207" s="17" t="s">
        <v>112</v>
      </c>
      <c r="D207" s="17" t="s">
        <v>111</v>
      </c>
      <c r="E207" s="17"/>
      <c r="F207" s="17"/>
      <c r="G207" s="1">
        <f aca="true" t="shared" si="29" ref="G207:O208">G208</f>
        <v>137387.10000000003</v>
      </c>
      <c r="H207" s="1">
        <f t="shared" si="24"/>
        <v>13210.79999999993</v>
      </c>
      <c r="I207" s="1">
        <f t="shared" si="29"/>
        <v>150597.89999999997</v>
      </c>
      <c r="J207" s="1">
        <f t="shared" si="25"/>
        <v>3858.6999999999825</v>
      </c>
      <c r="K207" s="1">
        <f t="shared" si="29"/>
        <v>154456.59999999995</v>
      </c>
      <c r="L207" s="12">
        <f t="shared" si="23"/>
        <v>39256.79999999999</v>
      </c>
      <c r="M207" s="1">
        <f t="shared" si="29"/>
        <v>193713.39999999994</v>
      </c>
      <c r="N207" s="1">
        <f t="shared" si="29"/>
        <v>137767.90000000002</v>
      </c>
      <c r="O207" s="1">
        <f t="shared" si="29"/>
        <v>148249.30000000002</v>
      </c>
    </row>
    <row r="208" spans="1:15" ht="31.5" customHeight="1">
      <c r="A208" s="13" t="s">
        <v>151</v>
      </c>
      <c r="B208" s="16" t="s">
        <v>167</v>
      </c>
      <c r="C208" s="16" t="s">
        <v>112</v>
      </c>
      <c r="D208" s="16" t="s">
        <v>111</v>
      </c>
      <c r="E208" s="16" t="s">
        <v>152</v>
      </c>
      <c r="F208" s="17"/>
      <c r="G208" s="1">
        <f t="shared" si="29"/>
        <v>137387.10000000003</v>
      </c>
      <c r="H208" s="1">
        <f t="shared" si="24"/>
        <v>13210.79999999993</v>
      </c>
      <c r="I208" s="1">
        <f t="shared" si="29"/>
        <v>150597.89999999997</v>
      </c>
      <c r="J208" s="1">
        <f t="shared" si="25"/>
        <v>3858.6999999999825</v>
      </c>
      <c r="K208" s="1">
        <f t="shared" si="29"/>
        <v>154456.59999999995</v>
      </c>
      <c r="L208" s="12">
        <f t="shared" si="23"/>
        <v>39256.79999999999</v>
      </c>
      <c r="M208" s="1">
        <f t="shared" si="29"/>
        <v>193713.39999999994</v>
      </c>
      <c r="N208" s="1">
        <f t="shared" si="29"/>
        <v>137767.90000000002</v>
      </c>
      <c r="O208" s="1">
        <f t="shared" si="29"/>
        <v>148249.30000000002</v>
      </c>
    </row>
    <row r="209" spans="1:15" ht="47.25" customHeight="1">
      <c r="A209" s="14" t="s">
        <v>145</v>
      </c>
      <c r="B209" s="17" t="s">
        <v>167</v>
      </c>
      <c r="C209" s="17" t="s">
        <v>112</v>
      </c>
      <c r="D209" s="17" t="s">
        <v>111</v>
      </c>
      <c r="E209" s="16" t="s">
        <v>146</v>
      </c>
      <c r="F209" s="17"/>
      <c r="G209" s="1">
        <f>SUM(G210)</f>
        <v>137387.10000000003</v>
      </c>
      <c r="H209" s="1">
        <f t="shared" si="24"/>
        <v>13210.79999999993</v>
      </c>
      <c r="I209" s="1">
        <f>SUM(I210)</f>
        <v>150597.89999999997</v>
      </c>
      <c r="J209" s="1">
        <f t="shared" si="25"/>
        <v>3858.6999999999825</v>
      </c>
      <c r="K209" s="1">
        <f>SUM(K210+K236)</f>
        <v>154456.59999999995</v>
      </c>
      <c r="L209" s="12">
        <f t="shared" si="23"/>
        <v>39256.79999999999</v>
      </c>
      <c r="M209" s="1">
        <f>SUM(M210+M236)</f>
        <v>193713.39999999994</v>
      </c>
      <c r="N209" s="1">
        <f>SUM(N210)</f>
        <v>137767.90000000002</v>
      </c>
      <c r="O209" s="1">
        <f>SUM(O210)</f>
        <v>148249.30000000002</v>
      </c>
    </row>
    <row r="210" spans="1:15" ht="15.75" customHeight="1">
      <c r="A210" s="18" t="s">
        <v>57</v>
      </c>
      <c r="B210" s="17" t="s">
        <v>167</v>
      </c>
      <c r="C210" s="17" t="s">
        <v>112</v>
      </c>
      <c r="D210" s="17" t="s">
        <v>111</v>
      </c>
      <c r="E210" s="17" t="s">
        <v>58</v>
      </c>
      <c r="F210" s="17"/>
      <c r="G210" s="28">
        <f>SUM(G211:G235)</f>
        <v>137387.10000000003</v>
      </c>
      <c r="H210" s="1">
        <f t="shared" si="24"/>
        <v>13210.79999999993</v>
      </c>
      <c r="I210" s="28">
        <f>SUM(I211:I235)</f>
        <v>150597.89999999997</v>
      </c>
      <c r="J210" s="1">
        <f t="shared" si="25"/>
        <v>3248.6999999999825</v>
      </c>
      <c r="K210" s="28">
        <f>SUM(K211:K235)</f>
        <v>153846.59999999995</v>
      </c>
      <c r="L210" s="12">
        <f t="shared" si="23"/>
        <v>39256.79999999999</v>
      </c>
      <c r="M210" s="28">
        <f>SUM(M211:M235)</f>
        <v>193103.39999999994</v>
      </c>
      <c r="N210" s="28">
        <f>SUM(N211:N235)</f>
        <v>137767.90000000002</v>
      </c>
      <c r="O210" s="28">
        <f>SUM(O211:O235)</f>
        <v>148249.30000000002</v>
      </c>
    </row>
    <row r="211" spans="1:15" ht="78.75" customHeight="1">
      <c r="A211" s="7" t="s">
        <v>52</v>
      </c>
      <c r="B211" s="17">
        <v>924</v>
      </c>
      <c r="C211" s="17" t="s">
        <v>112</v>
      </c>
      <c r="D211" s="17" t="s">
        <v>111</v>
      </c>
      <c r="E211" s="17" t="s">
        <v>59</v>
      </c>
      <c r="F211" s="17">
        <v>200</v>
      </c>
      <c r="G211" s="28">
        <v>10322.9</v>
      </c>
      <c r="H211" s="1">
        <f t="shared" si="24"/>
        <v>0</v>
      </c>
      <c r="I211" s="28">
        <v>10322.9</v>
      </c>
      <c r="J211" s="1">
        <f t="shared" si="25"/>
        <v>985.7000000000007</v>
      </c>
      <c r="K211" s="28">
        <v>11308.6</v>
      </c>
      <c r="L211" s="12">
        <f t="shared" si="23"/>
        <v>529.5</v>
      </c>
      <c r="M211" s="28">
        <v>11838.1</v>
      </c>
      <c r="N211" s="28">
        <v>8301.5</v>
      </c>
      <c r="O211" s="28">
        <v>9301.5</v>
      </c>
    </row>
    <row r="212" spans="1:15" ht="88.5" customHeight="1">
      <c r="A212" s="7" t="s">
        <v>263</v>
      </c>
      <c r="B212" s="17" t="s">
        <v>167</v>
      </c>
      <c r="C212" s="17" t="s">
        <v>112</v>
      </c>
      <c r="D212" s="17" t="s">
        <v>111</v>
      </c>
      <c r="E212" s="17" t="s">
        <v>59</v>
      </c>
      <c r="F212" s="17">
        <v>600</v>
      </c>
      <c r="G212" s="1">
        <v>7880</v>
      </c>
      <c r="H212" s="1">
        <f t="shared" si="24"/>
        <v>285</v>
      </c>
      <c r="I212" s="1">
        <v>8165</v>
      </c>
      <c r="J212" s="1">
        <f t="shared" si="25"/>
        <v>384</v>
      </c>
      <c r="K212" s="1">
        <v>8549</v>
      </c>
      <c r="L212" s="12">
        <f t="shared" si="23"/>
        <v>330</v>
      </c>
      <c r="M212" s="1">
        <v>8879</v>
      </c>
      <c r="N212" s="1">
        <v>7585</v>
      </c>
      <c r="O212" s="1">
        <v>8585</v>
      </c>
    </row>
    <row r="213" spans="1:15" ht="63" customHeight="1">
      <c r="A213" s="8" t="s">
        <v>166</v>
      </c>
      <c r="B213" s="17">
        <v>924</v>
      </c>
      <c r="C213" s="17" t="s">
        <v>112</v>
      </c>
      <c r="D213" s="17" t="s">
        <v>111</v>
      </c>
      <c r="E213" s="17" t="s">
        <v>59</v>
      </c>
      <c r="F213" s="17">
        <v>800</v>
      </c>
      <c r="G213" s="28">
        <v>1487.4</v>
      </c>
      <c r="H213" s="1">
        <f t="shared" si="24"/>
        <v>0</v>
      </c>
      <c r="I213" s="28">
        <v>1487.4</v>
      </c>
      <c r="J213" s="1">
        <f t="shared" si="25"/>
        <v>0</v>
      </c>
      <c r="K213" s="28">
        <v>1487.4</v>
      </c>
      <c r="L213" s="12">
        <f aca="true" t="shared" si="30" ref="L213:L278">SUM(M213-K213)</f>
        <v>0</v>
      </c>
      <c r="M213" s="28">
        <v>1487.4</v>
      </c>
      <c r="N213" s="28">
        <v>674.5</v>
      </c>
      <c r="O213" s="28">
        <v>674.5</v>
      </c>
    </row>
    <row r="214" spans="1:15" ht="114.75" customHeight="1">
      <c r="A214" s="8" t="s">
        <v>371</v>
      </c>
      <c r="B214" s="17">
        <v>924</v>
      </c>
      <c r="C214" s="17" t="s">
        <v>112</v>
      </c>
      <c r="D214" s="17" t="s">
        <v>111</v>
      </c>
      <c r="E214" s="17" t="s">
        <v>373</v>
      </c>
      <c r="F214" s="17" t="s">
        <v>318</v>
      </c>
      <c r="G214" s="28">
        <v>3906</v>
      </c>
      <c r="H214" s="1">
        <f t="shared" si="24"/>
        <v>0</v>
      </c>
      <c r="I214" s="28">
        <v>3906</v>
      </c>
      <c r="J214" s="1">
        <f t="shared" si="25"/>
        <v>0</v>
      </c>
      <c r="K214" s="28">
        <v>3906</v>
      </c>
      <c r="L214" s="12">
        <f t="shared" si="30"/>
        <v>0</v>
      </c>
      <c r="M214" s="28">
        <v>3906</v>
      </c>
      <c r="N214" s="28">
        <v>3906</v>
      </c>
      <c r="O214" s="28">
        <v>3906</v>
      </c>
    </row>
    <row r="215" spans="1:15" ht="105" customHeight="1">
      <c r="A215" s="8" t="s">
        <v>372</v>
      </c>
      <c r="B215" s="17">
        <v>924</v>
      </c>
      <c r="C215" s="17" t="s">
        <v>112</v>
      </c>
      <c r="D215" s="17" t="s">
        <v>111</v>
      </c>
      <c r="E215" s="17" t="s">
        <v>373</v>
      </c>
      <c r="F215" s="17" t="s">
        <v>279</v>
      </c>
      <c r="G215" s="28">
        <v>2656.1</v>
      </c>
      <c r="H215" s="1">
        <f t="shared" si="24"/>
        <v>0</v>
      </c>
      <c r="I215" s="28">
        <v>2656.1</v>
      </c>
      <c r="J215" s="1">
        <f t="shared" si="25"/>
        <v>0</v>
      </c>
      <c r="K215" s="28">
        <v>2656.1</v>
      </c>
      <c r="L215" s="12">
        <f t="shared" si="30"/>
        <v>0</v>
      </c>
      <c r="M215" s="28">
        <v>2656.1</v>
      </c>
      <c r="N215" s="28">
        <v>2656.1</v>
      </c>
      <c r="O215" s="28">
        <v>2656.1</v>
      </c>
    </row>
    <row r="216" spans="1:15" ht="141.75" customHeight="1">
      <c r="A216" s="8" t="s">
        <v>169</v>
      </c>
      <c r="B216" s="17">
        <v>924</v>
      </c>
      <c r="C216" s="17" t="s">
        <v>112</v>
      </c>
      <c r="D216" s="17" t="s">
        <v>111</v>
      </c>
      <c r="E216" s="17" t="s">
        <v>61</v>
      </c>
      <c r="F216" s="17">
        <v>100</v>
      </c>
      <c r="G216" s="1">
        <v>47371.2</v>
      </c>
      <c r="H216" s="1">
        <f t="shared" si="24"/>
        <v>932.9000000000015</v>
      </c>
      <c r="I216" s="1">
        <v>48304.1</v>
      </c>
      <c r="J216" s="1">
        <f t="shared" si="25"/>
        <v>0</v>
      </c>
      <c r="K216" s="1">
        <v>48304.1</v>
      </c>
      <c r="L216" s="12">
        <f t="shared" si="30"/>
        <v>2500</v>
      </c>
      <c r="M216" s="1">
        <v>50804.1</v>
      </c>
      <c r="N216" s="1">
        <v>51646.7</v>
      </c>
      <c r="O216" s="1">
        <v>55874.9</v>
      </c>
    </row>
    <row r="217" spans="1:15" ht="110.25" customHeight="1">
      <c r="A217" s="8" t="s">
        <v>60</v>
      </c>
      <c r="B217" s="17">
        <v>924</v>
      </c>
      <c r="C217" s="17" t="s">
        <v>112</v>
      </c>
      <c r="D217" s="17" t="s">
        <v>111</v>
      </c>
      <c r="E217" s="17" t="s">
        <v>61</v>
      </c>
      <c r="F217" s="17">
        <v>200</v>
      </c>
      <c r="G217" s="1">
        <v>2673.8</v>
      </c>
      <c r="H217" s="1">
        <f t="shared" si="24"/>
        <v>720.5999999999999</v>
      </c>
      <c r="I217" s="1">
        <v>3394.4</v>
      </c>
      <c r="J217" s="1">
        <f t="shared" si="25"/>
        <v>0</v>
      </c>
      <c r="K217" s="1">
        <v>3394.4</v>
      </c>
      <c r="L217" s="12">
        <f t="shared" si="30"/>
        <v>0</v>
      </c>
      <c r="M217" s="1">
        <v>3394.4</v>
      </c>
      <c r="N217" s="1">
        <v>2852</v>
      </c>
      <c r="O217" s="1">
        <v>3028.1</v>
      </c>
    </row>
    <row r="218" spans="1:15" ht="110.25">
      <c r="A218" s="8" t="s">
        <v>264</v>
      </c>
      <c r="B218" s="17" t="s">
        <v>167</v>
      </c>
      <c r="C218" s="17" t="s">
        <v>112</v>
      </c>
      <c r="D218" s="17" t="s">
        <v>111</v>
      </c>
      <c r="E218" s="17" t="s">
        <v>61</v>
      </c>
      <c r="F218" s="17">
        <v>600</v>
      </c>
      <c r="G218" s="1">
        <v>46308.6</v>
      </c>
      <c r="H218" s="1">
        <f t="shared" si="24"/>
        <v>5913.300000000003</v>
      </c>
      <c r="I218" s="1">
        <v>52221.9</v>
      </c>
      <c r="J218" s="1">
        <f t="shared" si="25"/>
        <v>0</v>
      </c>
      <c r="K218" s="1">
        <v>52221.9</v>
      </c>
      <c r="L218" s="12">
        <f t="shared" si="30"/>
        <v>619</v>
      </c>
      <c r="M218" s="1">
        <v>52840.9</v>
      </c>
      <c r="N218" s="1">
        <v>50430</v>
      </c>
      <c r="O218" s="1">
        <v>54502</v>
      </c>
    </row>
    <row r="219" spans="1:15" ht="86.25" customHeight="1">
      <c r="A219" s="7" t="s">
        <v>269</v>
      </c>
      <c r="B219" s="17">
        <v>924</v>
      </c>
      <c r="C219" s="17" t="s">
        <v>112</v>
      </c>
      <c r="D219" s="17" t="s">
        <v>111</v>
      </c>
      <c r="E219" s="17" t="s">
        <v>268</v>
      </c>
      <c r="F219" s="17">
        <v>200</v>
      </c>
      <c r="G219" s="1">
        <v>233.3</v>
      </c>
      <c r="H219" s="1">
        <f t="shared" si="24"/>
        <v>0</v>
      </c>
      <c r="I219" s="1">
        <v>233.3</v>
      </c>
      <c r="J219" s="1">
        <f t="shared" si="25"/>
        <v>0</v>
      </c>
      <c r="K219" s="1">
        <v>233.3</v>
      </c>
      <c r="L219" s="12">
        <f t="shared" si="30"/>
        <v>0</v>
      </c>
      <c r="M219" s="1">
        <v>233.3</v>
      </c>
      <c r="N219" s="1">
        <v>242.6</v>
      </c>
      <c r="O219" s="1">
        <v>252.4</v>
      </c>
    </row>
    <row r="220" spans="1:15" ht="86.25" customHeight="1">
      <c r="A220" s="7" t="s">
        <v>273</v>
      </c>
      <c r="B220" s="17">
        <v>924</v>
      </c>
      <c r="C220" s="17" t="s">
        <v>112</v>
      </c>
      <c r="D220" s="17" t="s">
        <v>111</v>
      </c>
      <c r="E220" s="17" t="s">
        <v>268</v>
      </c>
      <c r="F220" s="17">
        <v>600</v>
      </c>
      <c r="G220" s="1">
        <v>451.8</v>
      </c>
      <c r="H220" s="1">
        <f t="shared" si="24"/>
        <v>0</v>
      </c>
      <c r="I220" s="1">
        <v>451.8</v>
      </c>
      <c r="J220" s="1">
        <f t="shared" si="25"/>
        <v>0</v>
      </c>
      <c r="K220" s="1">
        <v>451.8</v>
      </c>
      <c r="L220" s="12">
        <f t="shared" si="30"/>
        <v>0</v>
      </c>
      <c r="M220" s="1">
        <v>451.8</v>
      </c>
      <c r="N220" s="1">
        <v>471</v>
      </c>
      <c r="O220" s="1">
        <v>489.7</v>
      </c>
    </row>
    <row r="221" spans="1:15" ht="86.25" customHeight="1">
      <c r="A221" s="7" t="s">
        <v>355</v>
      </c>
      <c r="B221" s="17">
        <v>924</v>
      </c>
      <c r="C221" s="17" t="s">
        <v>112</v>
      </c>
      <c r="D221" s="17" t="s">
        <v>111</v>
      </c>
      <c r="E221" s="17" t="s">
        <v>354</v>
      </c>
      <c r="F221" s="17" t="s">
        <v>9</v>
      </c>
      <c r="G221" s="28">
        <v>100</v>
      </c>
      <c r="H221" s="1">
        <f t="shared" si="24"/>
        <v>0</v>
      </c>
      <c r="I221" s="28">
        <v>100</v>
      </c>
      <c r="J221" s="1">
        <f t="shared" si="25"/>
        <v>0</v>
      </c>
      <c r="K221" s="28">
        <v>100</v>
      </c>
      <c r="L221" s="12">
        <f t="shared" si="30"/>
        <v>3.299999999999997</v>
      </c>
      <c r="M221" s="28">
        <v>103.3</v>
      </c>
      <c r="N221" s="28">
        <v>100</v>
      </c>
      <c r="O221" s="28">
        <v>100</v>
      </c>
    </row>
    <row r="222" spans="1:15" ht="86.25" customHeight="1">
      <c r="A222" s="7" t="s">
        <v>488</v>
      </c>
      <c r="B222" s="17">
        <v>924</v>
      </c>
      <c r="C222" s="17" t="s">
        <v>112</v>
      </c>
      <c r="D222" s="17" t="s">
        <v>111</v>
      </c>
      <c r="E222" s="17" t="s">
        <v>354</v>
      </c>
      <c r="F222" s="17" t="s">
        <v>279</v>
      </c>
      <c r="G222" s="28"/>
      <c r="H222" s="1"/>
      <c r="I222" s="28"/>
      <c r="J222" s="1"/>
      <c r="K222" s="28"/>
      <c r="L222" s="12">
        <f t="shared" si="30"/>
        <v>235</v>
      </c>
      <c r="M222" s="28">
        <v>235</v>
      </c>
      <c r="N222" s="28"/>
      <c r="O222" s="28"/>
    </row>
    <row r="223" spans="1:15" ht="87" customHeight="1">
      <c r="A223" s="7" t="s">
        <v>62</v>
      </c>
      <c r="B223" s="17">
        <v>924</v>
      </c>
      <c r="C223" s="17" t="s">
        <v>112</v>
      </c>
      <c r="D223" s="17" t="s">
        <v>111</v>
      </c>
      <c r="E223" s="17" t="s">
        <v>65</v>
      </c>
      <c r="F223" s="17">
        <v>200</v>
      </c>
      <c r="G223" s="28">
        <v>2017</v>
      </c>
      <c r="H223" s="1">
        <f t="shared" si="24"/>
        <v>90</v>
      </c>
      <c r="I223" s="28">
        <v>2107</v>
      </c>
      <c r="J223" s="1">
        <f t="shared" si="25"/>
        <v>371</v>
      </c>
      <c r="K223" s="28">
        <v>2478</v>
      </c>
      <c r="L223" s="12">
        <f t="shared" si="30"/>
        <v>40</v>
      </c>
      <c r="M223" s="28">
        <v>2518</v>
      </c>
      <c r="N223" s="28">
        <v>1578.3</v>
      </c>
      <c r="O223" s="28">
        <v>1578.3</v>
      </c>
    </row>
    <row r="224" spans="1:15" ht="78.75" customHeight="1">
      <c r="A224" s="7" t="s">
        <v>289</v>
      </c>
      <c r="B224" s="17">
        <v>924</v>
      </c>
      <c r="C224" s="17" t="s">
        <v>112</v>
      </c>
      <c r="D224" s="17" t="s">
        <v>111</v>
      </c>
      <c r="E224" s="17" t="s">
        <v>65</v>
      </c>
      <c r="F224" s="17" t="s">
        <v>279</v>
      </c>
      <c r="G224" s="28">
        <v>1562.8</v>
      </c>
      <c r="H224" s="1">
        <f t="shared" si="24"/>
        <v>90</v>
      </c>
      <c r="I224" s="28">
        <v>1652.8</v>
      </c>
      <c r="J224" s="1">
        <f t="shared" si="25"/>
        <v>250</v>
      </c>
      <c r="K224" s="28">
        <v>1902.8</v>
      </c>
      <c r="L224" s="12">
        <f t="shared" si="30"/>
        <v>0</v>
      </c>
      <c r="M224" s="28">
        <v>1902.8</v>
      </c>
      <c r="N224" s="28">
        <v>1188</v>
      </c>
      <c r="O224" s="28">
        <v>1188</v>
      </c>
    </row>
    <row r="225" spans="1:15" ht="72.75" customHeight="1">
      <c r="A225" s="7" t="s">
        <v>276</v>
      </c>
      <c r="B225" s="17">
        <v>924</v>
      </c>
      <c r="C225" s="17" t="s">
        <v>112</v>
      </c>
      <c r="D225" s="17" t="s">
        <v>111</v>
      </c>
      <c r="E225" s="17" t="s">
        <v>65</v>
      </c>
      <c r="F225" s="17">
        <v>800</v>
      </c>
      <c r="G225" s="1">
        <v>2.5</v>
      </c>
      <c r="H225" s="1">
        <f t="shared" si="24"/>
        <v>0</v>
      </c>
      <c r="I225" s="1">
        <v>2.5</v>
      </c>
      <c r="J225" s="1">
        <f t="shared" si="25"/>
        <v>0</v>
      </c>
      <c r="K225" s="1">
        <v>2.5</v>
      </c>
      <c r="L225" s="12">
        <f t="shared" si="30"/>
        <v>0</v>
      </c>
      <c r="M225" s="1">
        <v>2.5</v>
      </c>
      <c r="N225" s="1">
        <v>2</v>
      </c>
      <c r="O225" s="1">
        <v>2</v>
      </c>
    </row>
    <row r="226" spans="1:16" ht="78.75" customHeight="1">
      <c r="A226" s="7" t="s">
        <v>63</v>
      </c>
      <c r="B226" s="17">
        <v>924</v>
      </c>
      <c r="C226" s="17" t="s">
        <v>112</v>
      </c>
      <c r="D226" s="17" t="s">
        <v>111</v>
      </c>
      <c r="E226" s="17" t="s">
        <v>66</v>
      </c>
      <c r="F226" s="17">
        <v>200</v>
      </c>
      <c r="G226" s="1">
        <v>233.3</v>
      </c>
      <c r="H226" s="1">
        <f t="shared" si="24"/>
        <v>0</v>
      </c>
      <c r="I226" s="1">
        <v>233.3</v>
      </c>
      <c r="J226" s="1">
        <f t="shared" si="25"/>
        <v>0</v>
      </c>
      <c r="K226" s="1">
        <v>233.3</v>
      </c>
      <c r="L226" s="12">
        <f t="shared" si="30"/>
        <v>0</v>
      </c>
      <c r="M226" s="1">
        <v>233.3</v>
      </c>
      <c r="N226" s="1">
        <v>242.6</v>
      </c>
      <c r="O226" s="1">
        <v>252.4</v>
      </c>
      <c r="P226" s="44"/>
    </row>
    <row r="227" spans="1:15" ht="78.75" customHeight="1">
      <c r="A227" s="7" t="s">
        <v>265</v>
      </c>
      <c r="B227" s="17" t="s">
        <v>167</v>
      </c>
      <c r="C227" s="17" t="s">
        <v>112</v>
      </c>
      <c r="D227" s="17" t="s">
        <v>111</v>
      </c>
      <c r="E227" s="17" t="s">
        <v>66</v>
      </c>
      <c r="F227" s="17">
        <v>600</v>
      </c>
      <c r="G227" s="1">
        <v>451.8</v>
      </c>
      <c r="H227" s="1">
        <f t="shared" si="24"/>
        <v>0</v>
      </c>
      <c r="I227" s="1">
        <v>451.8</v>
      </c>
      <c r="J227" s="1">
        <f t="shared" si="25"/>
        <v>0</v>
      </c>
      <c r="K227" s="1">
        <v>451.8</v>
      </c>
      <c r="L227" s="12">
        <f t="shared" si="30"/>
        <v>0</v>
      </c>
      <c r="M227" s="1">
        <v>451.8</v>
      </c>
      <c r="N227" s="1">
        <v>471</v>
      </c>
      <c r="O227" s="1">
        <v>489.7</v>
      </c>
    </row>
    <row r="228" spans="1:15" ht="78.75" customHeight="1">
      <c r="A228" s="7" t="s">
        <v>64</v>
      </c>
      <c r="B228" s="17">
        <v>924</v>
      </c>
      <c r="C228" s="17" t="s">
        <v>112</v>
      </c>
      <c r="D228" s="17" t="s">
        <v>111</v>
      </c>
      <c r="E228" s="17" t="s">
        <v>67</v>
      </c>
      <c r="F228" s="17">
        <v>200</v>
      </c>
      <c r="G228" s="28">
        <v>1352</v>
      </c>
      <c r="H228" s="1">
        <f t="shared" si="24"/>
        <v>357</v>
      </c>
      <c r="I228" s="28">
        <v>1709</v>
      </c>
      <c r="J228" s="1">
        <f t="shared" si="25"/>
        <v>400</v>
      </c>
      <c r="K228" s="28">
        <v>2109</v>
      </c>
      <c r="L228" s="12">
        <f t="shared" si="30"/>
        <v>0</v>
      </c>
      <c r="M228" s="28">
        <v>2109</v>
      </c>
      <c r="N228" s="28">
        <v>1027</v>
      </c>
      <c r="O228" s="28">
        <v>1027</v>
      </c>
    </row>
    <row r="229" spans="1:15" ht="78.75" customHeight="1">
      <c r="A229" s="7" t="s">
        <v>290</v>
      </c>
      <c r="B229" s="17">
        <v>924</v>
      </c>
      <c r="C229" s="17" t="s">
        <v>112</v>
      </c>
      <c r="D229" s="17" t="s">
        <v>111</v>
      </c>
      <c r="E229" s="17" t="s">
        <v>67</v>
      </c>
      <c r="F229" s="17" t="s">
        <v>279</v>
      </c>
      <c r="G229" s="28">
        <v>609</v>
      </c>
      <c r="H229" s="1">
        <f t="shared" si="24"/>
        <v>727</v>
      </c>
      <c r="I229" s="28">
        <v>1336</v>
      </c>
      <c r="J229" s="1">
        <f t="shared" si="25"/>
        <v>858</v>
      </c>
      <c r="K229" s="28">
        <v>2194</v>
      </c>
      <c r="L229" s="12">
        <f t="shared" si="30"/>
        <v>0</v>
      </c>
      <c r="M229" s="28">
        <v>2194</v>
      </c>
      <c r="N229" s="28">
        <v>463</v>
      </c>
      <c r="O229" s="28">
        <v>463</v>
      </c>
    </row>
    <row r="230" spans="1:15" ht="108.75" customHeight="1">
      <c r="A230" s="9" t="s">
        <v>374</v>
      </c>
      <c r="B230" s="17">
        <v>924</v>
      </c>
      <c r="C230" s="17" t="s">
        <v>112</v>
      </c>
      <c r="D230" s="17" t="s">
        <v>111</v>
      </c>
      <c r="E230" s="17" t="s">
        <v>360</v>
      </c>
      <c r="F230" s="17" t="s">
        <v>9</v>
      </c>
      <c r="G230" s="28">
        <v>1419.1</v>
      </c>
      <c r="H230" s="1">
        <f t="shared" si="24"/>
        <v>0</v>
      </c>
      <c r="I230" s="28">
        <v>1419.1</v>
      </c>
      <c r="J230" s="1">
        <f t="shared" si="25"/>
        <v>0</v>
      </c>
      <c r="K230" s="28">
        <v>1419.1</v>
      </c>
      <c r="L230" s="12">
        <f t="shared" si="30"/>
        <v>0</v>
      </c>
      <c r="M230" s="28">
        <v>1419.1</v>
      </c>
      <c r="N230" s="28">
        <v>1419.1</v>
      </c>
      <c r="O230" s="28">
        <v>1314.2</v>
      </c>
    </row>
    <row r="231" spans="1:15" ht="104.25" customHeight="1">
      <c r="A231" s="9" t="s">
        <v>375</v>
      </c>
      <c r="B231" s="17">
        <v>924</v>
      </c>
      <c r="C231" s="17" t="s">
        <v>112</v>
      </c>
      <c r="D231" s="17" t="s">
        <v>111</v>
      </c>
      <c r="E231" s="17" t="s">
        <v>360</v>
      </c>
      <c r="F231" s="17" t="s">
        <v>279</v>
      </c>
      <c r="G231" s="28">
        <v>2511.5</v>
      </c>
      <c r="H231" s="1">
        <f t="shared" si="24"/>
        <v>0</v>
      </c>
      <c r="I231" s="28">
        <v>2511.5</v>
      </c>
      <c r="J231" s="1">
        <f t="shared" si="25"/>
        <v>0</v>
      </c>
      <c r="K231" s="28">
        <v>2511.5</v>
      </c>
      <c r="L231" s="12">
        <f t="shared" si="30"/>
        <v>0</v>
      </c>
      <c r="M231" s="28">
        <v>2511.5</v>
      </c>
      <c r="N231" s="28">
        <v>2511.5</v>
      </c>
      <c r="O231" s="28">
        <v>2564.5</v>
      </c>
    </row>
    <row r="232" spans="1:15" ht="78.75" customHeight="1">
      <c r="A232" s="9" t="s">
        <v>357</v>
      </c>
      <c r="B232" s="17" t="s">
        <v>167</v>
      </c>
      <c r="C232" s="17" t="s">
        <v>112</v>
      </c>
      <c r="D232" s="17" t="s">
        <v>111</v>
      </c>
      <c r="E232" s="17" t="s">
        <v>356</v>
      </c>
      <c r="F232" s="17" t="s">
        <v>9</v>
      </c>
      <c r="G232" s="28">
        <v>3836</v>
      </c>
      <c r="H232" s="1">
        <f t="shared" si="24"/>
        <v>95</v>
      </c>
      <c r="I232" s="28">
        <v>3931</v>
      </c>
      <c r="J232" s="1">
        <f t="shared" si="25"/>
        <v>0</v>
      </c>
      <c r="K232" s="28">
        <v>3931</v>
      </c>
      <c r="L232" s="12">
        <f t="shared" si="30"/>
        <v>25000</v>
      </c>
      <c r="M232" s="28">
        <v>28931</v>
      </c>
      <c r="N232" s="28"/>
      <c r="O232" s="28"/>
    </row>
    <row r="233" spans="1:15" ht="96.75" customHeight="1">
      <c r="A233" s="9" t="s">
        <v>487</v>
      </c>
      <c r="B233" s="17" t="s">
        <v>167</v>
      </c>
      <c r="C233" s="17" t="s">
        <v>112</v>
      </c>
      <c r="D233" s="17" t="s">
        <v>111</v>
      </c>
      <c r="E233" s="17" t="s">
        <v>486</v>
      </c>
      <c r="F233" s="17" t="s">
        <v>9</v>
      </c>
      <c r="G233" s="28"/>
      <c r="H233" s="1"/>
      <c r="I233" s="28"/>
      <c r="J233" s="1">
        <f t="shared" si="25"/>
        <v>0</v>
      </c>
      <c r="K233" s="28"/>
      <c r="L233" s="12">
        <f t="shared" si="30"/>
        <v>10000</v>
      </c>
      <c r="M233" s="28">
        <v>10000</v>
      </c>
      <c r="N233" s="28"/>
      <c r="O233" s="28"/>
    </row>
    <row r="234" spans="1:15" ht="78.75" customHeight="1">
      <c r="A234" s="9" t="s">
        <v>442</v>
      </c>
      <c r="B234" s="17" t="s">
        <v>167</v>
      </c>
      <c r="C234" s="17" t="s">
        <v>112</v>
      </c>
      <c r="D234" s="17" t="s">
        <v>111</v>
      </c>
      <c r="E234" s="17" t="s">
        <v>356</v>
      </c>
      <c r="F234" s="17" t="s">
        <v>279</v>
      </c>
      <c r="G234" s="28"/>
      <c r="H234" s="1">
        <f t="shared" si="24"/>
        <v>4000</v>
      </c>
      <c r="I234" s="28">
        <v>4000</v>
      </c>
      <c r="J234" s="1">
        <f t="shared" si="25"/>
        <v>0</v>
      </c>
      <c r="K234" s="28">
        <v>4000</v>
      </c>
      <c r="L234" s="12">
        <f t="shared" si="30"/>
        <v>0</v>
      </c>
      <c r="M234" s="28">
        <v>4000</v>
      </c>
      <c r="N234" s="28"/>
      <c r="O234" s="28"/>
    </row>
    <row r="235" spans="1:15" ht="90" customHeight="1">
      <c r="A235" s="7" t="s">
        <v>355</v>
      </c>
      <c r="B235" s="17">
        <v>924</v>
      </c>
      <c r="C235" s="17" t="s">
        <v>112</v>
      </c>
      <c r="D235" s="17" t="s">
        <v>111</v>
      </c>
      <c r="E235" s="17" t="s">
        <v>354</v>
      </c>
      <c r="F235" s="17" t="s">
        <v>9</v>
      </c>
      <c r="G235" s="28">
        <v>1</v>
      </c>
      <c r="H235" s="1">
        <f t="shared" si="24"/>
        <v>0</v>
      </c>
      <c r="I235" s="28">
        <v>1</v>
      </c>
      <c r="J235" s="1">
        <f t="shared" si="25"/>
        <v>0</v>
      </c>
      <c r="K235" s="28">
        <v>1</v>
      </c>
      <c r="L235" s="12">
        <f t="shared" si="30"/>
        <v>0</v>
      </c>
      <c r="M235" s="28">
        <v>1</v>
      </c>
      <c r="N235" s="28"/>
      <c r="O235" s="28"/>
    </row>
    <row r="236" spans="1:15" ht="90" customHeight="1">
      <c r="A236" s="10" t="s">
        <v>476</v>
      </c>
      <c r="B236" s="17" t="s">
        <v>167</v>
      </c>
      <c r="C236" s="17" t="s">
        <v>112</v>
      </c>
      <c r="D236" s="17" t="s">
        <v>111</v>
      </c>
      <c r="E236" s="17" t="s">
        <v>477</v>
      </c>
      <c r="F236" s="17"/>
      <c r="G236" s="28"/>
      <c r="H236" s="1"/>
      <c r="I236" s="28"/>
      <c r="J236" s="1">
        <f t="shared" si="25"/>
        <v>610</v>
      </c>
      <c r="K236" s="28">
        <f>SUM(K237:K238)</f>
        <v>610</v>
      </c>
      <c r="L236" s="12">
        <f t="shared" si="30"/>
        <v>0</v>
      </c>
      <c r="M236" s="28">
        <f>SUM(M237:M238)</f>
        <v>610</v>
      </c>
      <c r="N236" s="28"/>
      <c r="O236" s="28"/>
    </row>
    <row r="237" spans="1:15" ht="90" customHeight="1">
      <c r="A237" s="35" t="s">
        <v>478</v>
      </c>
      <c r="B237" s="17" t="s">
        <v>167</v>
      </c>
      <c r="C237" s="17" t="s">
        <v>112</v>
      </c>
      <c r="D237" s="17" t="s">
        <v>111</v>
      </c>
      <c r="E237" s="17" t="s">
        <v>479</v>
      </c>
      <c r="F237" s="17" t="s">
        <v>9</v>
      </c>
      <c r="G237" s="28"/>
      <c r="H237" s="1"/>
      <c r="I237" s="28"/>
      <c r="J237" s="1">
        <f>SUM(K237-I237)</f>
        <v>250</v>
      </c>
      <c r="K237" s="28">
        <v>250</v>
      </c>
      <c r="L237" s="12">
        <f t="shared" si="30"/>
        <v>0</v>
      </c>
      <c r="M237" s="28">
        <v>250</v>
      </c>
      <c r="N237" s="28"/>
      <c r="O237" s="28"/>
    </row>
    <row r="238" spans="1:15" ht="90" customHeight="1">
      <c r="A238" s="35" t="s">
        <v>480</v>
      </c>
      <c r="B238" s="17" t="s">
        <v>167</v>
      </c>
      <c r="C238" s="17" t="s">
        <v>112</v>
      </c>
      <c r="D238" s="17" t="s">
        <v>111</v>
      </c>
      <c r="E238" s="17" t="s">
        <v>479</v>
      </c>
      <c r="F238" s="17" t="s">
        <v>279</v>
      </c>
      <c r="G238" s="28"/>
      <c r="H238" s="1"/>
      <c r="I238" s="28"/>
      <c r="J238" s="1">
        <f>SUM(K238-I238)</f>
        <v>360</v>
      </c>
      <c r="K238" s="28">
        <v>360</v>
      </c>
      <c r="L238" s="12">
        <f t="shared" si="30"/>
        <v>0</v>
      </c>
      <c r="M238" s="28">
        <v>360</v>
      </c>
      <c r="N238" s="28"/>
      <c r="O238" s="28"/>
    </row>
    <row r="239" spans="1:15" ht="15.75" customHeight="1">
      <c r="A239" s="13" t="s">
        <v>49</v>
      </c>
      <c r="B239" s="16" t="s">
        <v>167</v>
      </c>
      <c r="C239" s="16" t="s">
        <v>112</v>
      </c>
      <c r="D239" s="16" t="s">
        <v>115</v>
      </c>
      <c r="E239" s="17"/>
      <c r="F239" s="17"/>
      <c r="G239" s="27">
        <f>SUM(G240)</f>
        <v>10500.1</v>
      </c>
      <c r="H239" s="1">
        <f aca="true" t="shared" si="31" ref="H239:H309">SUM(I239-G239)</f>
        <v>-115</v>
      </c>
      <c r="I239" s="27">
        <f>SUM(I240)</f>
        <v>10385.1</v>
      </c>
      <c r="J239" s="1">
        <f aca="true" t="shared" si="32" ref="J239:J309">SUM(K239-I239)</f>
        <v>0</v>
      </c>
      <c r="K239" s="27">
        <f>SUM(K240)</f>
        <v>10385.1</v>
      </c>
      <c r="L239" s="12">
        <f t="shared" si="30"/>
        <v>569.7999999999993</v>
      </c>
      <c r="M239" s="27">
        <f>SUM(M240)</f>
        <v>10954.9</v>
      </c>
      <c r="N239" s="27">
        <f>SUM(N240)</f>
        <v>9400.7</v>
      </c>
      <c r="O239" s="27">
        <f>SUM(O240)</f>
        <v>9400.7</v>
      </c>
    </row>
    <row r="240" spans="1:15" ht="47.25" customHeight="1">
      <c r="A240" s="13" t="s">
        <v>154</v>
      </c>
      <c r="B240" s="17" t="s">
        <v>167</v>
      </c>
      <c r="C240" s="17" t="s">
        <v>112</v>
      </c>
      <c r="D240" s="17" t="s">
        <v>115</v>
      </c>
      <c r="E240" s="16" t="s">
        <v>155</v>
      </c>
      <c r="F240" s="17"/>
      <c r="G240" s="27">
        <f>G241</f>
        <v>10500.1</v>
      </c>
      <c r="H240" s="1">
        <f t="shared" si="31"/>
        <v>-115</v>
      </c>
      <c r="I240" s="27">
        <f>I241</f>
        <v>10385.1</v>
      </c>
      <c r="J240" s="1">
        <f t="shared" si="32"/>
        <v>0</v>
      </c>
      <c r="K240" s="27">
        <f>K241</f>
        <v>10385.1</v>
      </c>
      <c r="L240" s="12">
        <f t="shared" si="30"/>
        <v>569.7999999999993</v>
      </c>
      <c r="M240" s="27">
        <f>M241</f>
        <v>10954.9</v>
      </c>
      <c r="N240" s="27">
        <f>N241</f>
        <v>9400.7</v>
      </c>
      <c r="O240" s="27">
        <f>O241</f>
        <v>9400.7</v>
      </c>
    </row>
    <row r="241" spans="1:15" ht="31.5" customHeight="1">
      <c r="A241" s="18" t="s">
        <v>175</v>
      </c>
      <c r="B241" s="17">
        <v>924</v>
      </c>
      <c r="C241" s="17" t="s">
        <v>112</v>
      </c>
      <c r="D241" s="17" t="s">
        <v>115</v>
      </c>
      <c r="E241" s="16" t="s">
        <v>176</v>
      </c>
      <c r="F241" s="17"/>
      <c r="G241" s="27">
        <f>SUM(G242:G243)</f>
        <v>10500.1</v>
      </c>
      <c r="H241" s="1">
        <f t="shared" si="31"/>
        <v>-115</v>
      </c>
      <c r="I241" s="27">
        <f>SUM(I242:I243)</f>
        <v>10385.1</v>
      </c>
      <c r="J241" s="1">
        <f t="shared" si="32"/>
        <v>0</v>
      </c>
      <c r="K241" s="27">
        <f>SUM(K242:K243)</f>
        <v>10385.1</v>
      </c>
      <c r="L241" s="12">
        <f t="shared" si="30"/>
        <v>569.7999999999993</v>
      </c>
      <c r="M241" s="27">
        <f>SUM(M242:M243)</f>
        <v>10954.9</v>
      </c>
      <c r="N241" s="27">
        <f>SUM(N242:N243)</f>
        <v>9400.7</v>
      </c>
      <c r="O241" s="27">
        <f>SUM(O242:O243)</f>
        <v>9400.7</v>
      </c>
    </row>
    <row r="242" spans="1:15" ht="110.25" customHeight="1">
      <c r="A242" s="7" t="s">
        <v>170</v>
      </c>
      <c r="B242" s="17">
        <v>924</v>
      </c>
      <c r="C242" s="17" t="s">
        <v>112</v>
      </c>
      <c r="D242" s="17" t="s">
        <v>115</v>
      </c>
      <c r="E242" s="17" t="s">
        <v>177</v>
      </c>
      <c r="F242" s="17">
        <v>100</v>
      </c>
      <c r="G242" s="28">
        <v>10417.2</v>
      </c>
      <c r="H242" s="1">
        <f t="shared" si="31"/>
        <v>-115</v>
      </c>
      <c r="I242" s="28">
        <v>10302.2</v>
      </c>
      <c r="J242" s="1">
        <f t="shared" si="32"/>
        <v>0</v>
      </c>
      <c r="K242" s="28">
        <v>10302.2</v>
      </c>
      <c r="L242" s="12">
        <f t="shared" si="30"/>
        <v>526.7999999999993</v>
      </c>
      <c r="M242" s="28">
        <v>10829</v>
      </c>
      <c r="N242" s="28">
        <v>9338</v>
      </c>
      <c r="O242" s="28">
        <v>9338</v>
      </c>
    </row>
    <row r="243" spans="1:15" ht="78.75" customHeight="1">
      <c r="A243" s="7" t="s">
        <v>69</v>
      </c>
      <c r="B243" s="17">
        <v>924</v>
      </c>
      <c r="C243" s="17" t="s">
        <v>112</v>
      </c>
      <c r="D243" s="17" t="s">
        <v>115</v>
      </c>
      <c r="E243" s="17" t="s">
        <v>177</v>
      </c>
      <c r="F243" s="17">
        <v>200</v>
      </c>
      <c r="G243" s="28">
        <v>82.9</v>
      </c>
      <c r="H243" s="1">
        <f t="shared" si="31"/>
        <v>0</v>
      </c>
      <c r="I243" s="28">
        <v>82.9</v>
      </c>
      <c r="J243" s="1">
        <f t="shared" si="32"/>
        <v>0</v>
      </c>
      <c r="K243" s="28">
        <v>82.9</v>
      </c>
      <c r="L243" s="12">
        <f t="shared" si="30"/>
        <v>43</v>
      </c>
      <c r="M243" s="28">
        <v>125.9</v>
      </c>
      <c r="N243" s="28">
        <v>62.7</v>
      </c>
      <c r="O243" s="28">
        <v>62.7</v>
      </c>
    </row>
    <row r="244" spans="1:15" ht="15.75" customHeight="1">
      <c r="A244" s="7" t="s">
        <v>428</v>
      </c>
      <c r="B244" s="17" t="s">
        <v>167</v>
      </c>
      <c r="C244" s="17" t="s">
        <v>112</v>
      </c>
      <c r="D244" s="17" t="s">
        <v>112</v>
      </c>
      <c r="E244" s="17"/>
      <c r="F244" s="17"/>
      <c r="G244" s="27">
        <f>G245</f>
        <v>196.2</v>
      </c>
      <c r="H244" s="1">
        <f t="shared" si="31"/>
        <v>0</v>
      </c>
      <c r="I244" s="27">
        <f>I245</f>
        <v>196.2</v>
      </c>
      <c r="J244" s="1">
        <f t="shared" si="32"/>
        <v>0</v>
      </c>
      <c r="K244" s="27">
        <f>K245</f>
        <v>196.2</v>
      </c>
      <c r="L244" s="12">
        <f t="shared" si="30"/>
        <v>0</v>
      </c>
      <c r="M244" s="27">
        <f aca="true" t="shared" si="33" ref="M244:O245">M245</f>
        <v>196.2</v>
      </c>
      <c r="N244" s="27">
        <f t="shared" si="33"/>
        <v>103.6</v>
      </c>
      <c r="O244" s="27">
        <f t="shared" si="33"/>
        <v>103.6</v>
      </c>
    </row>
    <row r="245" spans="1:15" ht="31.5" customHeight="1">
      <c r="A245" s="13" t="s">
        <v>151</v>
      </c>
      <c r="B245" s="16" t="s">
        <v>167</v>
      </c>
      <c r="C245" s="16" t="s">
        <v>112</v>
      </c>
      <c r="D245" s="16" t="s">
        <v>112</v>
      </c>
      <c r="E245" s="16" t="s">
        <v>152</v>
      </c>
      <c r="F245" s="17"/>
      <c r="G245" s="27">
        <f>G246</f>
        <v>196.2</v>
      </c>
      <c r="H245" s="1">
        <f t="shared" si="31"/>
        <v>0</v>
      </c>
      <c r="I245" s="27">
        <f>I246</f>
        <v>196.2</v>
      </c>
      <c r="J245" s="1">
        <f t="shared" si="32"/>
        <v>0</v>
      </c>
      <c r="K245" s="27">
        <f>K246</f>
        <v>196.2</v>
      </c>
      <c r="L245" s="12">
        <f t="shared" si="30"/>
        <v>0</v>
      </c>
      <c r="M245" s="27">
        <f t="shared" si="33"/>
        <v>196.2</v>
      </c>
      <c r="N245" s="27">
        <f t="shared" si="33"/>
        <v>103.6</v>
      </c>
      <c r="O245" s="27">
        <f t="shared" si="33"/>
        <v>103.6</v>
      </c>
    </row>
    <row r="246" spans="1:15" ht="47.25" customHeight="1">
      <c r="A246" s="13" t="s">
        <v>156</v>
      </c>
      <c r="B246" s="17" t="s">
        <v>167</v>
      </c>
      <c r="C246" s="17" t="s">
        <v>112</v>
      </c>
      <c r="D246" s="17" t="s">
        <v>112</v>
      </c>
      <c r="E246" s="16" t="s">
        <v>157</v>
      </c>
      <c r="F246" s="17"/>
      <c r="G246" s="27">
        <f>G247+G249</f>
        <v>196.2</v>
      </c>
      <c r="H246" s="1">
        <f t="shared" si="31"/>
        <v>0</v>
      </c>
      <c r="I246" s="27">
        <f>I247+I249</f>
        <v>196.2</v>
      </c>
      <c r="J246" s="1">
        <f t="shared" si="32"/>
        <v>0</v>
      </c>
      <c r="K246" s="27">
        <f>K247+K249</f>
        <v>196.2</v>
      </c>
      <c r="L246" s="12">
        <f t="shared" si="30"/>
        <v>0</v>
      </c>
      <c r="M246" s="27">
        <f>M247+M249</f>
        <v>196.2</v>
      </c>
      <c r="N246" s="27">
        <f>N247+N249</f>
        <v>103.6</v>
      </c>
      <c r="O246" s="27">
        <f>O247+O249</f>
        <v>103.6</v>
      </c>
    </row>
    <row r="247" spans="1:15" ht="47.25" customHeight="1">
      <c r="A247" s="18" t="s">
        <v>77</v>
      </c>
      <c r="B247" s="17" t="s">
        <v>167</v>
      </c>
      <c r="C247" s="17" t="s">
        <v>112</v>
      </c>
      <c r="D247" s="17" t="s">
        <v>112</v>
      </c>
      <c r="E247" s="16" t="s">
        <v>79</v>
      </c>
      <c r="F247" s="17"/>
      <c r="G247" s="27">
        <f>SUM(G248)</f>
        <v>23.5</v>
      </c>
      <c r="H247" s="1">
        <f t="shared" si="31"/>
        <v>0</v>
      </c>
      <c r="I247" s="27">
        <f>SUM(I248)</f>
        <v>23.5</v>
      </c>
      <c r="J247" s="1">
        <f t="shared" si="32"/>
        <v>0</v>
      </c>
      <c r="K247" s="27">
        <f>SUM(K248)</f>
        <v>23.5</v>
      </c>
      <c r="L247" s="12">
        <f t="shared" si="30"/>
        <v>0</v>
      </c>
      <c r="M247" s="27">
        <f>SUM(M248)</f>
        <v>23.5</v>
      </c>
      <c r="N247" s="27">
        <f>SUM(N248)</f>
        <v>17.8</v>
      </c>
      <c r="O247" s="27">
        <f>SUM(O248)</f>
        <v>17.8</v>
      </c>
    </row>
    <row r="248" spans="1:15" ht="94.5">
      <c r="A248" s="7" t="s">
        <v>78</v>
      </c>
      <c r="B248" s="17" t="s">
        <v>167</v>
      </c>
      <c r="C248" s="17" t="s">
        <v>112</v>
      </c>
      <c r="D248" s="17" t="s">
        <v>112</v>
      </c>
      <c r="E248" s="17" t="s">
        <v>80</v>
      </c>
      <c r="F248" s="17">
        <v>200</v>
      </c>
      <c r="G248" s="28">
        <v>23.5</v>
      </c>
      <c r="H248" s="1">
        <f t="shared" si="31"/>
        <v>0</v>
      </c>
      <c r="I248" s="28">
        <v>23.5</v>
      </c>
      <c r="J248" s="1">
        <f t="shared" si="32"/>
        <v>0</v>
      </c>
      <c r="K248" s="28">
        <v>23.5</v>
      </c>
      <c r="L248" s="12">
        <f t="shared" si="30"/>
        <v>0</v>
      </c>
      <c r="M248" s="28">
        <v>23.5</v>
      </c>
      <c r="N248" s="28">
        <v>17.8</v>
      </c>
      <c r="O248" s="28">
        <v>17.8</v>
      </c>
    </row>
    <row r="249" spans="1:15" ht="31.5" customHeight="1">
      <c r="A249" s="20" t="s">
        <v>70</v>
      </c>
      <c r="B249" s="16" t="s">
        <v>167</v>
      </c>
      <c r="C249" s="16" t="s">
        <v>112</v>
      </c>
      <c r="D249" s="16" t="s">
        <v>112</v>
      </c>
      <c r="E249" s="16" t="s">
        <v>73</v>
      </c>
      <c r="F249" s="17"/>
      <c r="G249" s="27">
        <f>SUM(G250:G253)</f>
        <v>172.7</v>
      </c>
      <c r="H249" s="1">
        <f t="shared" si="31"/>
        <v>0</v>
      </c>
      <c r="I249" s="27">
        <f>SUM(I250:I253)</f>
        <v>172.7</v>
      </c>
      <c r="J249" s="1">
        <f t="shared" si="32"/>
        <v>0</v>
      </c>
      <c r="K249" s="27">
        <f>SUM(K250:K253)</f>
        <v>172.7</v>
      </c>
      <c r="L249" s="12">
        <f t="shared" si="30"/>
        <v>0</v>
      </c>
      <c r="M249" s="27">
        <f>SUM(M250:M253)</f>
        <v>172.7</v>
      </c>
      <c r="N249" s="27">
        <f>SUM(N250:N253)</f>
        <v>85.8</v>
      </c>
      <c r="O249" s="27">
        <f>SUM(O250:O253)</f>
        <v>85.8</v>
      </c>
    </row>
    <row r="250" spans="1:15" ht="110.25">
      <c r="A250" s="7" t="s">
        <v>351</v>
      </c>
      <c r="B250" s="17" t="s">
        <v>167</v>
      </c>
      <c r="C250" s="17" t="s">
        <v>112</v>
      </c>
      <c r="D250" s="17" t="s">
        <v>112</v>
      </c>
      <c r="E250" s="25" t="s">
        <v>74</v>
      </c>
      <c r="F250" s="25" t="s">
        <v>318</v>
      </c>
      <c r="G250" s="28">
        <v>112.7</v>
      </c>
      <c r="H250" s="1">
        <f t="shared" si="31"/>
        <v>0</v>
      </c>
      <c r="I250" s="28">
        <v>112.7</v>
      </c>
      <c r="J250" s="1">
        <f t="shared" si="32"/>
        <v>0</v>
      </c>
      <c r="K250" s="28">
        <v>112.7</v>
      </c>
      <c r="L250" s="12">
        <f t="shared" si="30"/>
        <v>0</v>
      </c>
      <c r="M250" s="28">
        <v>112.7</v>
      </c>
      <c r="N250" s="28">
        <v>85.8</v>
      </c>
      <c r="O250" s="28">
        <v>85.8</v>
      </c>
    </row>
    <row r="251" spans="1:15" ht="78.75" customHeight="1">
      <c r="A251" s="7" t="s">
        <v>71</v>
      </c>
      <c r="B251" s="17">
        <v>924</v>
      </c>
      <c r="C251" s="17" t="s">
        <v>112</v>
      </c>
      <c r="D251" s="17" t="s">
        <v>112</v>
      </c>
      <c r="E251" s="17" t="s">
        <v>74</v>
      </c>
      <c r="F251" s="17">
        <v>200</v>
      </c>
      <c r="G251" s="28"/>
      <c r="H251" s="1">
        <f t="shared" si="31"/>
        <v>0</v>
      </c>
      <c r="I251" s="28"/>
      <c r="J251" s="1">
        <f t="shared" si="32"/>
        <v>0</v>
      </c>
      <c r="K251" s="28"/>
      <c r="L251" s="12">
        <f t="shared" si="30"/>
        <v>0</v>
      </c>
      <c r="M251" s="28"/>
      <c r="N251" s="28"/>
      <c r="O251" s="28"/>
    </row>
    <row r="252" spans="1:15" ht="94.5" customHeight="1">
      <c r="A252" s="7" t="s">
        <v>39</v>
      </c>
      <c r="B252" s="17">
        <v>924</v>
      </c>
      <c r="C252" s="17" t="s">
        <v>112</v>
      </c>
      <c r="D252" s="17" t="s">
        <v>112</v>
      </c>
      <c r="E252" s="17" t="s">
        <v>75</v>
      </c>
      <c r="F252" s="17">
        <v>200</v>
      </c>
      <c r="G252" s="28">
        <v>54</v>
      </c>
      <c r="H252" s="1">
        <f t="shared" si="31"/>
        <v>0</v>
      </c>
      <c r="I252" s="28">
        <v>54</v>
      </c>
      <c r="J252" s="1">
        <f t="shared" si="32"/>
        <v>0</v>
      </c>
      <c r="K252" s="28">
        <v>54</v>
      </c>
      <c r="L252" s="12">
        <f t="shared" si="30"/>
        <v>0</v>
      </c>
      <c r="M252" s="28">
        <v>54</v>
      </c>
      <c r="N252" s="28"/>
      <c r="O252" s="28"/>
    </row>
    <row r="253" spans="1:15" ht="108" customHeight="1">
      <c r="A253" s="7" t="s">
        <v>277</v>
      </c>
      <c r="B253" s="17">
        <v>924</v>
      </c>
      <c r="C253" s="17" t="s">
        <v>112</v>
      </c>
      <c r="D253" s="17" t="s">
        <v>112</v>
      </c>
      <c r="E253" s="17" t="s">
        <v>75</v>
      </c>
      <c r="F253" s="17">
        <v>600</v>
      </c>
      <c r="G253" s="28">
        <v>6</v>
      </c>
      <c r="H253" s="1">
        <f t="shared" si="31"/>
        <v>0</v>
      </c>
      <c r="I253" s="28">
        <v>6</v>
      </c>
      <c r="J253" s="1">
        <f t="shared" si="32"/>
        <v>0</v>
      </c>
      <c r="K253" s="28">
        <v>6</v>
      </c>
      <c r="L253" s="12">
        <f t="shared" si="30"/>
        <v>0</v>
      </c>
      <c r="M253" s="28">
        <v>6</v>
      </c>
      <c r="N253" s="28"/>
      <c r="O253" s="28"/>
    </row>
    <row r="254" spans="1:15" s="5" customFormat="1" ht="31.5" customHeight="1">
      <c r="A254" s="13" t="s">
        <v>158</v>
      </c>
      <c r="B254" s="16">
        <v>924</v>
      </c>
      <c r="C254" s="16" t="s">
        <v>112</v>
      </c>
      <c r="D254" s="16" t="s">
        <v>116</v>
      </c>
      <c r="E254" s="16"/>
      <c r="F254" s="16"/>
      <c r="G254" s="27">
        <f>SUM(G255)</f>
        <v>8251.8</v>
      </c>
      <c r="H254" s="1">
        <f t="shared" si="31"/>
        <v>1812.800000000001</v>
      </c>
      <c r="I254" s="27">
        <f>SUM(I255)</f>
        <v>10064.6</v>
      </c>
      <c r="J254" s="1">
        <f t="shared" si="32"/>
        <v>90</v>
      </c>
      <c r="K254" s="27">
        <f>SUM(K255)</f>
        <v>10154.6</v>
      </c>
      <c r="L254" s="12">
        <f t="shared" si="30"/>
        <v>-1236.0000000000018</v>
      </c>
      <c r="M254" s="27">
        <f>SUM(M255)</f>
        <v>8918.599999999999</v>
      </c>
      <c r="N254" s="27">
        <f>SUM(N255)</f>
        <v>7007.3</v>
      </c>
      <c r="O254" s="27">
        <f>SUM(O255)</f>
        <v>7051.2</v>
      </c>
    </row>
    <row r="255" spans="1:15" ht="15.75" customHeight="1">
      <c r="A255" s="13" t="s">
        <v>151</v>
      </c>
      <c r="B255" s="16" t="s">
        <v>167</v>
      </c>
      <c r="C255" s="17" t="s">
        <v>112</v>
      </c>
      <c r="D255" s="17" t="s">
        <v>116</v>
      </c>
      <c r="E255" s="16" t="s">
        <v>152</v>
      </c>
      <c r="F255" s="17"/>
      <c r="G255" s="27">
        <f>SUM(G260+G267+G256)</f>
        <v>8251.8</v>
      </c>
      <c r="H255" s="1">
        <f t="shared" si="31"/>
        <v>1812.800000000001</v>
      </c>
      <c r="I255" s="27">
        <f>SUM(I260+I267+I256)</f>
        <v>10064.6</v>
      </c>
      <c r="J255" s="1">
        <f t="shared" si="32"/>
        <v>90</v>
      </c>
      <c r="K255" s="27">
        <f>SUM(K260+K267+K256)</f>
        <v>10154.6</v>
      </c>
      <c r="L255" s="12">
        <f t="shared" si="30"/>
        <v>-1236.0000000000018</v>
      </c>
      <c r="M255" s="27">
        <f>SUM(M260+M267+M256)</f>
        <v>8918.599999999999</v>
      </c>
      <c r="N255" s="27">
        <f>SUM(N260+N267+N256)</f>
        <v>7007.3</v>
      </c>
      <c r="O255" s="27">
        <f>SUM(O260+O267+O256)</f>
        <v>7051.2</v>
      </c>
    </row>
    <row r="256" spans="1:15" ht="15.75" customHeight="1">
      <c r="A256" s="14" t="s">
        <v>145</v>
      </c>
      <c r="B256" s="17" t="s">
        <v>167</v>
      </c>
      <c r="C256" s="17" t="s">
        <v>112</v>
      </c>
      <c r="D256" s="17" t="s">
        <v>116</v>
      </c>
      <c r="E256" s="16" t="s">
        <v>146</v>
      </c>
      <c r="F256" s="17"/>
      <c r="G256" s="27">
        <f>SUM(G257)</f>
        <v>1213</v>
      </c>
      <c r="H256" s="1">
        <f t="shared" si="31"/>
        <v>2021.6</v>
      </c>
      <c r="I256" s="27">
        <f>SUM(I257)</f>
        <v>3234.6</v>
      </c>
      <c r="J256" s="1">
        <f t="shared" si="32"/>
        <v>0</v>
      </c>
      <c r="K256" s="27">
        <f>SUM(K257)</f>
        <v>3234.6</v>
      </c>
      <c r="L256" s="12">
        <f t="shared" si="30"/>
        <v>-1347.8</v>
      </c>
      <c r="M256" s="27">
        <f>SUM(M257)</f>
        <v>1886.8</v>
      </c>
      <c r="N256" s="27">
        <f>SUM(N257)</f>
        <v>1195.6999999999998</v>
      </c>
      <c r="O256" s="27">
        <f>SUM(O257)</f>
        <v>1195.6999999999998</v>
      </c>
    </row>
    <row r="257" spans="1:15" ht="53.25" customHeight="1">
      <c r="A257" s="13" t="s">
        <v>432</v>
      </c>
      <c r="B257" s="17">
        <v>924</v>
      </c>
      <c r="C257" s="17" t="s">
        <v>112</v>
      </c>
      <c r="D257" s="17" t="s">
        <v>116</v>
      </c>
      <c r="E257" s="17" t="s">
        <v>433</v>
      </c>
      <c r="F257" s="17"/>
      <c r="G257" s="28">
        <f>SUM(G258:G259)</f>
        <v>1213</v>
      </c>
      <c r="H257" s="1">
        <f t="shared" si="31"/>
        <v>2021.6</v>
      </c>
      <c r="I257" s="28">
        <f>SUM(I258:I259)</f>
        <v>3234.6</v>
      </c>
      <c r="J257" s="1">
        <f t="shared" si="32"/>
        <v>0</v>
      </c>
      <c r="K257" s="28">
        <f>SUM(K258:K259)</f>
        <v>3234.6</v>
      </c>
      <c r="L257" s="12">
        <f t="shared" si="30"/>
        <v>-1347.8</v>
      </c>
      <c r="M257" s="28">
        <f>SUM(M258:M259)</f>
        <v>1886.8</v>
      </c>
      <c r="N257" s="28">
        <f>SUM(N258:N259)</f>
        <v>1195.6999999999998</v>
      </c>
      <c r="O257" s="28">
        <f>SUM(O258:O259)</f>
        <v>1195.6999999999998</v>
      </c>
    </row>
    <row r="258" spans="1:15" ht="135.75" customHeight="1">
      <c r="A258" s="7" t="s">
        <v>435</v>
      </c>
      <c r="B258" s="17">
        <v>924</v>
      </c>
      <c r="C258" s="17" t="s">
        <v>112</v>
      </c>
      <c r="D258" s="17" t="s">
        <v>116</v>
      </c>
      <c r="E258" s="17" t="s">
        <v>434</v>
      </c>
      <c r="F258" s="17" t="s">
        <v>318</v>
      </c>
      <c r="G258" s="28">
        <v>539.1</v>
      </c>
      <c r="H258" s="1">
        <f t="shared" si="31"/>
        <v>2021.6</v>
      </c>
      <c r="I258" s="28">
        <v>2560.7</v>
      </c>
      <c r="J258" s="1">
        <f t="shared" si="32"/>
        <v>0</v>
      </c>
      <c r="K258" s="28">
        <v>2560.7</v>
      </c>
      <c r="L258" s="12">
        <f t="shared" si="30"/>
        <v>-1292.6</v>
      </c>
      <c r="M258" s="28">
        <v>1268.1</v>
      </c>
      <c r="N258" s="28">
        <v>531.4</v>
      </c>
      <c r="O258" s="28">
        <v>531.4</v>
      </c>
    </row>
    <row r="259" spans="1:15" ht="116.25" customHeight="1">
      <c r="A259" s="7" t="s">
        <v>437</v>
      </c>
      <c r="B259" s="17">
        <v>924</v>
      </c>
      <c r="C259" s="17" t="s">
        <v>112</v>
      </c>
      <c r="D259" s="17" t="s">
        <v>116</v>
      </c>
      <c r="E259" s="17" t="s">
        <v>434</v>
      </c>
      <c r="F259" s="17" t="s">
        <v>279</v>
      </c>
      <c r="G259" s="28">
        <v>673.9</v>
      </c>
      <c r="H259" s="1">
        <f t="shared" si="31"/>
        <v>0</v>
      </c>
      <c r="I259" s="28">
        <v>673.9</v>
      </c>
      <c r="J259" s="1">
        <f t="shared" si="32"/>
        <v>0</v>
      </c>
      <c r="K259" s="28">
        <v>673.9</v>
      </c>
      <c r="L259" s="12">
        <f t="shared" si="30"/>
        <v>-55.19999999999993</v>
      </c>
      <c r="M259" s="28">
        <v>618.7</v>
      </c>
      <c r="N259" s="28">
        <v>664.3</v>
      </c>
      <c r="O259" s="28">
        <v>664.3</v>
      </c>
    </row>
    <row r="260" spans="1:15" ht="60.75" customHeight="1">
      <c r="A260" s="13" t="s">
        <v>156</v>
      </c>
      <c r="B260" s="17" t="s">
        <v>167</v>
      </c>
      <c r="C260" s="17" t="s">
        <v>112</v>
      </c>
      <c r="D260" s="17" t="s">
        <v>116</v>
      </c>
      <c r="E260" s="16" t="s">
        <v>157</v>
      </c>
      <c r="F260" s="17"/>
      <c r="G260" s="27">
        <f>SUM(G261)</f>
        <v>1669.8</v>
      </c>
      <c r="H260" s="1">
        <f t="shared" si="31"/>
        <v>694.6000000000001</v>
      </c>
      <c r="I260" s="27">
        <f>SUM(I261)</f>
        <v>2364.4</v>
      </c>
      <c r="J260" s="1">
        <f t="shared" si="32"/>
        <v>0</v>
      </c>
      <c r="K260" s="27">
        <f>SUM(K261)</f>
        <v>2364.4</v>
      </c>
      <c r="L260" s="12">
        <f t="shared" si="30"/>
        <v>0</v>
      </c>
      <c r="M260" s="27">
        <f>SUM(M261)</f>
        <v>2364.4</v>
      </c>
      <c r="N260" s="27">
        <f>SUM(N261)</f>
        <v>1732.3</v>
      </c>
      <c r="O260" s="27">
        <f>SUM(O261)</f>
        <v>1776.2</v>
      </c>
    </row>
    <row r="261" spans="1:15" ht="31.5" customHeight="1">
      <c r="A261" s="20" t="s">
        <v>70</v>
      </c>
      <c r="B261" s="16" t="s">
        <v>167</v>
      </c>
      <c r="C261" s="17" t="s">
        <v>112</v>
      </c>
      <c r="D261" s="17" t="s">
        <v>116</v>
      </c>
      <c r="E261" s="16" t="s">
        <v>73</v>
      </c>
      <c r="F261" s="17"/>
      <c r="G261" s="27">
        <f>SUM(G262:G266)</f>
        <v>1669.8</v>
      </c>
      <c r="H261" s="1">
        <f t="shared" si="31"/>
        <v>694.6000000000001</v>
      </c>
      <c r="I261" s="27">
        <f>SUM(I262:I266)</f>
        <v>2364.4</v>
      </c>
      <c r="J261" s="1">
        <f t="shared" si="32"/>
        <v>0</v>
      </c>
      <c r="K261" s="27">
        <f>SUM(K262:K266)</f>
        <v>2364.4</v>
      </c>
      <c r="L261" s="12">
        <f t="shared" si="30"/>
        <v>0</v>
      </c>
      <c r="M261" s="27">
        <f>SUM(M262:M266)</f>
        <v>2364.4</v>
      </c>
      <c r="N261" s="27">
        <f>SUM(N262:N266)</f>
        <v>1732.3</v>
      </c>
      <c r="O261" s="27">
        <f>SUM(O262:O266)</f>
        <v>1776.2</v>
      </c>
    </row>
    <row r="262" spans="1:15" ht="78.75" customHeight="1">
      <c r="A262" s="7" t="s">
        <v>72</v>
      </c>
      <c r="B262" s="17">
        <v>924</v>
      </c>
      <c r="C262" s="17" t="s">
        <v>112</v>
      </c>
      <c r="D262" s="17" t="s">
        <v>116</v>
      </c>
      <c r="E262" s="17" t="s">
        <v>270</v>
      </c>
      <c r="F262" s="17">
        <v>200</v>
      </c>
      <c r="G262" s="28">
        <v>609.3</v>
      </c>
      <c r="H262" s="1">
        <f t="shared" si="31"/>
        <v>63.200000000000045</v>
      </c>
      <c r="I262" s="28">
        <v>672.5</v>
      </c>
      <c r="J262" s="1">
        <f t="shared" si="32"/>
        <v>0</v>
      </c>
      <c r="K262" s="28">
        <v>672.5</v>
      </c>
      <c r="L262" s="12">
        <f t="shared" si="30"/>
        <v>0</v>
      </c>
      <c r="M262" s="28">
        <v>672.5</v>
      </c>
      <c r="N262" s="28">
        <v>647.7</v>
      </c>
      <c r="O262" s="28">
        <v>652.2</v>
      </c>
    </row>
    <row r="263" spans="1:15" ht="78.75" customHeight="1">
      <c r="A263" s="7" t="s">
        <v>278</v>
      </c>
      <c r="B263" s="17">
        <v>924</v>
      </c>
      <c r="C263" s="17" t="s">
        <v>112</v>
      </c>
      <c r="D263" s="17" t="s">
        <v>116</v>
      </c>
      <c r="E263" s="17" t="s">
        <v>270</v>
      </c>
      <c r="F263" s="17" t="s">
        <v>279</v>
      </c>
      <c r="G263" s="28">
        <v>864.5</v>
      </c>
      <c r="H263" s="1">
        <f t="shared" si="31"/>
        <v>631.4000000000001</v>
      </c>
      <c r="I263" s="28">
        <v>1495.9</v>
      </c>
      <c r="J263" s="1">
        <f t="shared" si="32"/>
        <v>0</v>
      </c>
      <c r="K263" s="28">
        <v>1495.9</v>
      </c>
      <c r="L263" s="12">
        <f t="shared" si="30"/>
        <v>0</v>
      </c>
      <c r="M263" s="28">
        <v>1495.9</v>
      </c>
      <c r="N263" s="28">
        <v>918.8</v>
      </c>
      <c r="O263" s="28">
        <v>925.2</v>
      </c>
    </row>
    <row r="264" spans="1:15" ht="72" customHeight="1">
      <c r="A264" s="8" t="s">
        <v>272</v>
      </c>
      <c r="B264" s="17">
        <v>924</v>
      </c>
      <c r="C264" s="17" t="s">
        <v>112</v>
      </c>
      <c r="D264" s="17" t="s">
        <v>116</v>
      </c>
      <c r="E264" s="25" t="s">
        <v>271</v>
      </c>
      <c r="F264" s="25">
        <v>300</v>
      </c>
      <c r="G264" s="28">
        <v>96</v>
      </c>
      <c r="H264" s="1">
        <f t="shared" si="31"/>
        <v>0</v>
      </c>
      <c r="I264" s="28">
        <v>96</v>
      </c>
      <c r="J264" s="1">
        <f t="shared" si="32"/>
        <v>0</v>
      </c>
      <c r="K264" s="28">
        <v>96</v>
      </c>
      <c r="L264" s="12">
        <f t="shared" si="30"/>
        <v>0</v>
      </c>
      <c r="M264" s="28">
        <v>96</v>
      </c>
      <c r="N264" s="28">
        <v>90</v>
      </c>
      <c r="O264" s="28">
        <v>123</v>
      </c>
    </row>
    <row r="265" spans="1:15" ht="78.75" customHeight="1">
      <c r="A265" s="7" t="s">
        <v>72</v>
      </c>
      <c r="B265" s="17">
        <v>924</v>
      </c>
      <c r="C265" s="17" t="s">
        <v>112</v>
      </c>
      <c r="D265" s="17" t="s">
        <v>116</v>
      </c>
      <c r="E265" s="17" t="s">
        <v>76</v>
      </c>
      <c r="F265" s="17">
        <v>200</v>
      </c>
      <c r="G265" s="28">
        <v>85</v>
      </c>
      <c r="H265" s="1">
        <f t="shared" si="31"/>
        <v>0</v>
      </c>
      <c r="I265" s="28">
        <v>85</v>
      </c>
      <c r="J265" s="1">
        <f t="shared" si="32"/>
        <v>0</v>
      </c>
      <c r="K265" s="28">
        <v>85</v>
      </c>
      <c r="L265" s="12">
        <f t="shared" si="30"/>
        <v>0</v>
      </c>
      <c r="M265" s="28">
        <v>85</v>
      </c>
      <c r="N265" s="28">
        <v>64.3</v>
      </c>
      <c r="O265" s="28">
        <v>64.3</v>
      </c>
    </row>
    <row r="266" spans="1:15" ht="78.75">
      <c r="A266" s="7" t="s">
        <v>274</v>
      </c>
      <c r="B266" s="17" t="s">
        <v>167</v>
      </c>
      <c r="C266" s="17" t="s">
        <v>112</v>
      </c>
      <c r="D266" s="17" t="s">
        <v>116</v>
      </c>
      <c r="E266" s="17" t="s">
        <v>76</v>
      </c>
      <c r="F266" s="17">
        <v>600</v>
      </c>
      <c r="G266" s="1">
        <v>15</v>
      </c>
      <c r="H266" s="1">
        <f t="shared" si="31"/>
        <v>0</v>
      </c>
      <c r="I266" s="1">
        <v>15</v>
      </c>
      <c r="J266" s="1">
        <f t="shared" si="32"/>
        <v>0</v>
      </c>
      <c r="K266" s="1">
        <v>15</v>
      </c>
      <c r="L266" s="12">
        <f t="shared" si="30"/>
        <v>0</v>
      </c>
      <c r="M266" s="1">
        <v>15</v>
      </c>
      <c r="N266" s="1">
        <v>11.5</v>
      </c>
      <c r="O266" s="1">
        <v>11.5</v>
      </c>
    </row>
    <row r="267" spans="1:15" ht="47.25" customHeight="1">
      <c r="A267" s="13" t="s">
        <v>159</v>
      </c>
      <c r="B267" s="17">
        <v>924</v>
      </c>
      <c r="C267" s="17" t="s">
        <v>112</v>
      </c>
      <c r="D267" s="17" t="s">
        <v>116</v>
      </c>
      <c r="E267" s="16" t="s">
        <v>160</v>
      </c>
      <c r="F267" s="17"/>
      <c r="G267" s="27">
        <f>G268+G270</f>
        <v>5369</v>
      </c>
      <c r="H267" s="1">
        <f t="shared" si="31"/>
        <v>-903.3999999999996</v>
      </c>
      <c r="I267" s="27">
        <f>I268+I270</f>
        <v>4465.6</v>
      </c>
      <c r="J267" s="1">
        <f t="shared" si="32"/>
        <v>90</v>
      </c>
      <c r="K267" s="27">
        <f>K268+K270+K274</f>
        <v>4555.6</v>
      </c>
      <c r="L267" s="12">
        <f t="shared" si="30"/>
        <v>111.79999999999927</v>
      </c>
      <c r="M267" s="27">
        <f>M268+M270+M274</f>
        <v>4667.4</v>
      </c>
      <c r="N267" s="27">
        <f>N268+N270</f>
        <v>4079.3</v>
      </c>
      <c r="O267" s="27">
        <f>O268+O270</f>
        <v>4079.3</v>
      </c>
    </row>
    <row r="268" spans="1:15" ht="31.5" customHeight="1">
      <c r="A268" s="18" t="s">
        <v>81</v>
      </c>
      <c r="B268" s="17" t="s">
        <v>167</v>
      </c>
      <c r="C268" s="17" t="s">
        <v>112</v>
      </c>
      <c r="D268" s="17" t="s">
        <v>116</v>
      </c>
      <c r="E268" s="17" t="s">
        <v>82</v>
      </c>
      <c r="F268" s="17"/>
      <c r="G268" s="27">
        <f>SUM(G269:G269)</f>
        <v>2482</v>
      </c>
      <c r="H268" s="1">
        <f t="shared" si="31"/>
        <v>289</v>
      </c>
      <c r="I268" s="27">
        <f>SUM(I269:I269)</f>
        <v>2771</v>
      </c>
      <c r="J268" s="1">
        <f t="shared" si="32"/>
        <v>0</v>
      </c>
      <c r="K268" s="27">
        <f>SUM(K269:K269)</f>
        <v>2771</v>
      </c>
      <c r="L268" s="12">
        <f t="shared" si="30"/>
        <v>111.80000000000018</v>
      </c>
      <c r="M268" s="27">
        <f>SUM(M269:M269)</f>
        <v>2882.8</v>
      </c>
      <c r="N268" s="27">
        <f>SUM(N269:N269)</f>
        <v>1886.5</v>
      </c>
      <c r="O268" s="27">
        <f>SUM(O269:O269)</f>
        <v>1886.5</v>
      </c>
    </row>
    <row r="269" spans="1:15" ht="110.25" customHeight="1">
      <c r="A269" s="7" t="s">
        <v>172</v>
      </c>
      <c r="B269" s="17">
        <v>924</v>
      </c>
      <c r="C269" s="17" t="s">
        <v>112</v>
      </c>
      <c r="D269" s="17" t="s">
        <v>116</v>
      </c>
      <c r="E269" s="17" t="s">
        <v>83</v>
      </c>
      <c r="F269" s="17">
        <v>100</v>
      </c>
      <c r="G269" s="28">
        <v>2482</v>
      </c>
      <c r="H269" s="1">
        <f t="shared" si="31"/>
        <v>289</v>
      </c>
      <c r="I269" s="28">
        <v>2771</v>
      </c>
      <c r="J269" s="1">
        <f t="shared" si="32"/>
        <v>0</v>
      </c>
      <c r="K269" s="28">
        <v>2771</v>
      </c>
      <c r="L269" s="12">
        <f t="shared" si="30"/>
        <v>111.80000000000018</v>
      </c>
      <c r="M269" s="28">
        <v>2882.8</v>
      </c>
      <c r="N269" s="28">
        <v>1886.5</v>
      </c>
      <c r="O269" s="28">
        <v>1886.5</v>
      </c>
    </row>
    <row r="270" spans="1:15" ht="31.5" customHeight="1">
      <c r="A270" s="20" t="s">
        <v>84</v>
      </c>
      <c r="B270" s="17" t="s">
        <v>167</v>
      </c>
      <c r="C270" s="17" t="s">
        <v>112</v>
      </c>
      <c r="D270" s="17" t="s">
        <v>116</v>
      </c>
      <c r="E270" s="16" t="s">
        <v>86</v>
      </c>
      <c r="F270" s="16"/>
      <c r="G270" s="27">
        <f>SUM(G271:G273)</f>
        <v>2887</v>
      </c>
      <c r="H270" s="1">
        <f t="shared" si="31"/>
        <v>-1192.4</v>
      </c>
      <c r="I270" s="27">
        <f>SUM(I271:I273)</f>
        <v>1694.6</v>
      </c>
      <c r="J270" s="1">
        <f t="shared" si="32"/>
        <v>0</v>
      </c>
      <c r="K270" s="27">
        <f>SUM(K271:K273)</f>
        <v>1694.6</v>
      </c>
      <c r="L270" s="12">
        <f t="shared" si="30"/>
        <v>0</v>
      </c>
      <c r="M270" s="27">
        <f>SUM(M271:M273)</f>
        <v>1694.6</v>
      </c>
      <c r="N270" s="27">
        <f>SUM(N271:N273)</f>
        <v>2192.8</v>
      </c>
      <c r="O270" s="27">
        <f>SUM(O271:O273)</f>
        <v>2192.8</v>
      </c>
    </row>
    <row r="271" spans="1:15" ht="110.25" customHeight="1">
      <c r="A271" s="7" t="s">
        <v>171</v>
      </c>
      <c r="B271" s="17">
        <v>924</v>
      </c>
      <c r="C271" s="17" t="s">
        <v>112</v>
      </c>
      <c r="D271" s="17" t="s">
        <v>116</v>
      </c>
      <c r="E271" s="17" t="s">
        <v>87</v>
      </c>
      <c r="F271" s="17">
        <v>100</v>
      </c>
      <c r="G271" s="28">
        <v>2767</v>
      </c>
      <c r="H271" s="1">
        <f t="shared" si="31"/>
        <v>-1192.4</v>
      </c>
      <c r="I271" s="28">
        <v>1574.6</v>
      </c>
      <c r="J271" s="1">
        <f t="shared" si="32"/>
        <v>0</v>
      </c>
      <c r="K271" s="28">
        <v>1574.6</v>
      </c>
      <c r="L271" s="12">
        <f t="shared" si="30"/>
        <v>0</v>
      </c>
      <c r="M271" s="28">
        <v>1574.6</v>
      </c>
      <c r="N271" s="28">
        <v>2102.8</v>
      </c>
      <c r="O271" s="28">
        <v>2102.8</v>
      </c>
    </row>
    <row r="272" spans="1:15" ht="78.75" customHeight="1">
      <c r="A272" s="7" t="s">
        <v>85</v>
      </c>
      <c r="B272" s="17">
        <v>924</v>
      </c>
      <c r="C272" s="17" t="s">
        <v>112</v>
      </c>
      <c r="D272" s="17" t="s">
        <v>116</v>
      </c>
      <c r="E272" s="17" t="s">
        <v>87</v>
      </c>
      <c r="F272" s="17">
        <v>200</v>
      </c>
      <c r="G272" s="28">
        <v>100</v>
      </c>
      <c r="H272" s="1">
        <f t="shared" si="31"/>
        <v>0</v>
      </c>
      <c r="I272" s="28">
        <v>100</v>
      </c>
      <c r="J272" s="1">
        <f t="shared" si="32"/>
        <v>0</v>
      </c>
      <c r="K272" s="28">
        <v>100</v>
      </c>
      <c r="L272" s="12">
        <f t="shared" si="30"/>
        <v>0</v>
      </c>
      <c r="M272" s="28">
        <v>100</v>
      </c>
      <c r="N272" s="28">
        <v>75</v>
      </c>
      <c r="O272" s="28">
        <v>75</v>
      </c>
    </row>
    <row r="273" spans="1:15" ht="78.75" customHeight="1">
      <c r="A273" s="7" t="s">
        <v>359</v>
      </c>
      <c r="B273" s="17">
        <v>924</v>
      </c>
      <c r="C273" s="17" t="s">
        <v>112</v>
      </c>
      <c r="D273" s="17" t="s">
        <v>116</v>
      </c>
      <c r="E273" s="17" t="s">
        <v>87</v>
      </c>
      <c r="F273" s="17" t="s">
        <v>286</v>
      </c>
      <c r="G273" s="28">
        <v>20</v>
      </c>
      <c r="H273" s="1">
        <f t="shared" si="31"/>
        <v>0</v>
      </c>
      <c r="I273" s="28">
        <v>20</v>
      </c>
      <c r="J273" s="1">
        <f t="shared" si="32"/>
        <v>0</v>
      </c>
      <c r="K273" s="28">
        <v>20</v>
      </c>
      <c r="L273" s="12">
        <f t="shared" si="30"/>
        <v>0</v>
      </c>
      <c r="M273" s="28">
        <v>20</v>
      </c>
      <c r="N273" s="28">
        <v>15</v>
      </c>
      <c r="O273" s="28">
        <v>15</v>
      </c>
    </row>
    <row r="274" spans="1:15" ht="78.75" customHeight="1">
      <c r="A274" s="10" t="s">
        <v>476</v>
      </c>
      <c r="B274" s="17" t="s">
        <v>167</v>
      </c>
      <c r="C274" s="17" t="s">
        <v>112</v>
      </c>
      <c r="D274" s="17" t="s">
        <v>116</v>
      </c>
      <c r="E274" s="17" t="s">
        <v>481</v>
      </c>
      <c r="F274" s="17"/>
      <c r="G274" s="28"/>
      <c r="H274" s="1"/>
      <c r="I274" s="28"/>
      <c r="J274" s="1">
        <f t="shared" si="32"/>
        <v>90</v>
      </c>
      <c r="K274" s="28">
        <f>SUM(K275)</f>
        <v>90</v>
      </c>
      <c r="L274" s="12">
        <f t="shared" si="30"/>
        <v>0</v>
      </c>
      <c r="M274" s="28">
        <f>SUM(M275)</f>
        <v>90</v>
      </c>
      <c r="N274" s="28"/>
      <c r="O274" s="28"/>
    </row>
    <row r="275" spans="1:15" ht="88.5" customHeight="1">
      <c r="A275" s="7" t="s">
        <v>483</v>
      </c>
      <c r="B275" s="17" t="s">
        <v>167</v>
      </c>
      <c r="C275" s="17" t="s">
        <v>112</v>
      </c>
      <c r="D275" s="17" t="s">
        <v>116</v>
      </c>
      <c r="E275" s="17" t="s">
        <v>482</v>
      </c>
      <c r="F275" s="17"/>
      <c r="G275" s="28"/>
      <c r="H275" s="1"/>
      <c r="I275" s="28"/>
      <c r="J275" s="1">
        <f t="shared" si="32"/>
        <v>90</v>
      </c>
      <c r="K275" s="28">
        <v>90</v>
      </c>
      <c r="L275" s="12">
        <f t="shared" si="30"/>
        <v>0</v>
      </c>
      <c r="M275" s="28">
        <v>90</v>
      </c>
      <c r="N275" s="28"/>
      <c r="O275" s="28"/>
    </row>
    <row r="276" spans="1:15" ht="15.75" customHeight="1">
      <c r="A276" s="13" t="s">
        <v>216</v>
      </c>
      <c r="B276" s="17" t="s">
        <v>167</v>
      </c>
      <c r="C276" s="17" t="s">
        <v>26</v>
      </c>
      <c r="D276" s="17"/>
      <c r="E276" s="17"/>
      <c r="F276" s="17"/>
      <c r="G276" s="27">
        <f>G277</f>
        <v>18724.4</v>
      </c>
      <c r="H276" s="1">
        <f t="shared" si="31"/>
        <v>0</v>
      </c>
      <c r="I276" s="27">
        <f>I277</f>
        <v>18724.4</v>
      </c>
      <c r="J276" s="1">
        <f t="shared" si="32"/>
        <v>0</v>
      </c>
      <c r="K276" s="27">
        <f>K277</f>
        <v>18724.4</v>
      </c>
      <c r="L276" s="12">
        <f t="shared" si="30"/>
        <v>400</v>
      </c>
      <c r="M276" s="27">
        <f aca="true" t="shared" si="34" ref="M276:O277">M277</f>
        <v>19124.4</v>
      </c>
      <c r="N276" s="27">
        <f t="shared" si="34"/>
        <v>19731.6</v>
      </c>
      <c r="O276" s="27">
        <f t="shared" si="34"/>
        <v>20503.1</v>
      </c>
    </row>
    <row r="277" spans="1:15" ht="15.75" customHeight="1">
      <c r="A277" s="7" t="s">
        <v>161</v>
      </c>
      <c r="B277" s="17" t="s">
        <v>167</v>
      </c>
      <c r="C277" s="17" t="s">
        <v>26</v>
      </c>
      <c r="D277" s="17" t="s">
        <v>109</v>
      </c>
      <c r="E277" s="17"/>
      <c r="F277" s="17"/>
      <c r="G277" s="27">
        <f>G278</f>
        <v>18724.4</v>
      </c>
      <c r="H277" s="1">
        <f t="shared" si="31"/>
        <v>0</v>
      </c>
      <c r="I277" s="27">
        <f>I278</f>
        <v>18724.4</v>
      </c>
      <c r="J277" s="1">
        <f t="shared" si="32"/>
        <v>0</v>
      </c>
      <c r="K277" s="27">
        <f>K278</f>
        <v>18724.4</v>
      </c>
      <c r="L277" s="12">
        <f t="shared" si="30"/>
        <v>400</v>
      </c>
      <c r="M277" s="27">
        <f t="shared" si="34"/>
        <v>19124.4</v>
      </c>
      <c r="N277" s="27">
        <f t="shared" si="34"/>
        <v>19731.6</v>
      </c>
      <c r="O277" s="27">
        <f t="shared" si="34"/>
        <v>20503.1</v>
      </c>
    </row>
    <row r="278" spans="1:15" ht="31.5" customHeight="1">
      <c r="A278" s="13" t="s">
        <v>151</v>
      </c>
      <c r="B278" s="16" t="s">
        <v>167</v>
      </c>
      <c r="C278" s="16" t="s">
        <v>26</v>
      </c>
      <c r="D278" s="16" t="s">
        <v>109</v>
      </c>
      <c r="E278" s="16" t="s">
        <v>152</v>
      </c>
      <c r="F278" s="17"/>
      <c r="G278" s="27">
        <f>G279+G283</f>
        <v>18724.4</v>
      </c>
      <c r="H278" s="1">
        <f t="shared" si="31"/>
        <v>0</v>
      </c>
      <c r="I278" s="27">
        <f>I279+I283</f>
        <v>18724.4</v>
      </c>
      <c r="J278" s="1">
        <f t="shared" si="32"/>
        <v>0</v>
      </c>
      <c r="K278" s="27">
        <f>K279+K283</f>
        <v>18724.4</v>
      </c>
      <c r="L278" s="12">
        <f t="shared" si="30"/>
        <v>400</v>
      </c>
      <c r="M278" s="27">
        <f>M279+M283</f>
        <v>19124.4</v>
      </c>
      <c r="N278" s="27">
        <f>N279+N283</f>
        <v>19731.6</v>
      </c>
      <c r="O278" s="27">
        <f>O279+O283</f>
        <v>20503.1</v>
      </c>
    </row>
    <row r="279" spans="1:15" ht="47.25" customHeight="1">
      <c r="A279" s="14" t="s">
        <v>145</v>
      </c>
      <c r="B279" s="17" t="s">
        <v>167</v>
      </c>
      <c r="C279" s="17" t="s">
        <v>26</v>
      </c>
      <c r="D279" s="17" t="s">
        <v>109</v>
      </c>
      <c r="E279" s="16" t="s">
        <v>146</v>
      </c>
      <c r="F279" s="17"/>
      <c r="G279" s="27">
        <f>G280</f>
        <v>416</v>
      </c>
      <c r="H279" s="1">
        <f t="shared" si="31"/>
        <v>0</v>
      </c>
      <c r="I279" s="27">
        <f>I280</f>
        <v>416</v>
      </c>
      <c r="J279" s="1">
        <f t="shared" si="32"/>
        <v>0</v>
      </c>
      <c r="K279" s="27">
        <f>K280</f>
        <v>416</v>
      </c>
      <c r="L279" s="12">
        <f aca="true" t="shared" si="35" ref="L279:L342">SUM(M279-K279)</f>
        <v>0</v>
      </c>
      <c r="M279" s="27">
        <f>M280</f>
        <v>416</v>
      </c>
      <c r="N279" s="27">
        <f>N280</f>
        <v>416</v>
      </c>
      <c r="O279" s="27">
        <f>O280</f>
        <v>416</v>
      </c>
    </row>
    <row r="280" spans="1:15" ht="15.75">
      <c r="A280" s="19" t="s">
        <v>51</v>
      </c>
      <c r="B280" s="17" t="s">
        <v>167</v>
      </c>
      <c r="C280" s="17" t="s">
        <v>26</v>
      </c>
      <c r="D280" s="17" t="s">
        <v>109</v>
      </c>
      <c r="E280" s="16" t="s">
        <v>53</v>
      </c>
      <c r="F280" s="17"/>
      <c r="G280" s="27">
        <f>SUM(G281:G282)</f>
        <v>416</v>
      </c>
      <c r="H280" s="1">
        <f t="shared" si="31"/>
        <v>0</v>
      </c>
      <c r="I280" s="27">
        <f>SUM(I281:I282)</f>
        <v>416</v>
      </c>
      <c r="J280" s="1">
        <f t="shared" si="32"/>
        <v>0</v>
      </c>
      <c r="K280" s="27">
        <f>SUM(K281:K282)</f>
        <v>416</v>
      </c>
      <c r="L280" s="12">
        <f t="shared" si="35"/>
        <v>0</v>
      </c>
      <c r="M280" s="27">
        <f>SUM(M281:M282)</f>
        <v>416</v>
      </c>
      <c r="N280" s="27">
        <f>SUM(N281:N282)</f>
        <v>416</v>
      </c>
      <c r="O280" s="27">
        <f>SUM(O281:O282)</f>
        <v>416</v>
      </c>
    </row>
    <row r="281" spans="1:15" ht="110.25">
      <c r="A281" s="8" t="s">
        <v>282</v>
      </c>
      <c r="B281" s="17" t="s">
        <v>167</v>
      </c>
      <c r="C281" s="17" t="s">
        <v>26</v>
      </c>
      <c r="D281" s="17" t="s">
        <v>109</v>
      </c>
      <c r="E281" s="17" t="s">
        <v>182</v>
      </c>
      <c r="F281" s="17">
        <v>300</v>
      </c>
      <c r="G281" s="28">
        <v>40.4</v>
      </c>
      <c r="H281" s="1">
        <f t="shared" si="31"/>
        <v>0</v>
      </c>
      <c r="I281" s="28">
        <v>40.4</v>
      </c>
      <c r="J281" s="1">
        <f t="shared" si="32"/>
        <v>0</v>
      </c>
      <c r="K281" s="28">
        <v>40.4</v>
      </c>
      <c r="L281" s="12">
        <f t="shared" si="35"/>
        <v>0</v>
      </c>
      <c r="M281" s="28">
        <v>40.4</v>
      </c>
      <c r="N281" s="28">
        <v>40.4</v>
      </c>
      <c r="O281" s="28">
        <v>40.4</v>
      </c>
    </row>
    <row r="282" spans="1:15" ht="126">
      <c r="A282" s="8" t="s">
        <v>283</v>
      </c>
      <c r="B282" s="17" t="s">
        <v>167</v>
      </c>
      <c r="C282" s="17" t="s">
        <v>26</v>
      </c>
      <c r="D282" s="17" t="s">
        <v>109</v>
      </c>
      <c r="E282" s="17" t="s">
        <v>182</v>
      </c>
      <c r="F282" s="17" t="s">
        <v>279</v>
      </c>
      <c r="G282" s="28">
        <v>375.6</v>
      </c>
      <c r="H282" s="1">
        <f t="shared" si="31"/>
        <v>0</v>
      </c>
      <c r="I282" s="28">
        <v>375.6</v>
      </c>
      <c r="J282" s="1">
        <f t="shared" si="32"/>
        <v>0</v>
      </c>
      <c r="K282" s="28">
        <v>375.6</v>
      </c>
      <c r="L282" s="12">
        <f t="shared" si="35"/>
        <v>0</v>
      </c>
      <c r="M282" s="28">
        <v>375.6</v>
      </c>
      <c r="N282" s="28">
        <v>375.6</v>
      </c>
      <c r="O282" s="28">
        <v>375.6</v>
      </c>
    </row>
    <row r="283" spans="1:15" ht="47.25" customHeight="1">
      <c r="A283" s="13" t="s">
        <v>147</v>
      </c>
      <c r="B283" s="16" t="s">
        <v>167</v>
      </c>
      <c r="C283" s="16" t="s">
        <v>26</v>
      </c>
      <c r="D283" s="16" t="s">
        <v>109</v>
      </c>
      <c r="E283" s="16" t="s">
        <v>148</v>
      </c>
      <c r="F283" s="17"/>
      <c r="G283" s="27">
        <f>G284+G286+G288</f>
        <v>18308.4</v>
      </c>
      <c r="H283" s="1">
        <f t="shared" si="31"/>
        <v>0</v>
      </c>
      <c r="I283" s="27">
        <f>I284+I286+I288</f>
        <v>18308.4</v>
      </c>
      <c r="J283" s="1">
        <f t="shared" si="32"/>
        <v>0</v>
      </c>
      <c r="K283" s="27">
        <f>K284+K286+K288</f>
        <v>18308.4</v>
      </c>
      <c r="L283" s="12">
        <f t="shared" si="35"/>
        <v>400</v>
      </c>
      <c r="M283" s="27">
        <f>M284+M286+M288</f>
        <v>18708.4</v>
      </c>
      <c r="N283" s="27">
        <f>N284+N286+N288</f>
        <v>19315.6</v>
      </c>
      <c r="O283" s="27">
        <f>O284+O286+O288</f>
        <v>20087.1</v>
      </c>
    </row>
    <row r="284" spans="1:15" ht="31.5">
      <c r="A284" s="18" t="s">
        <v>291</v>
      </c>
      <c r="B284" s="17" t="s">
        <v>167</v>
      </c>
      <c r="C284" s="17" t="s">
        <v>26</v>
      </c>
      <c r="D284" s="17" t="s">
        <v>109</v>
      </c>
      <c r="E284" s="16" t="s">
        <v>88</v>
      </c>
      <c r="F284" s="17"/>
      <c r="G284" s="12">
        <f>SUM(G285)</f>
        <v>7729.3</v>
      </c>
      <c r="H284" s="1">
        <f t="shared" si="31"/>
        <v>0</v>
      </c>
      <c r="I284" s="12">
        <f>SUM(I285)</f>
        <v>7729.3</v>
      </c>
      <c r="J284" s="1">
        <f t="shared" si="32"/>
        <v>0</v>
      </c>
      <c r="K284" s="12">
        <f>SUM(K285)</f>
        <v>7729.3</v>
      </c>
      <c r="L284" s="12">
        <f t="shared" si="35"/>
        <v>0</v>
      </c>
      <c r="M284" s="12">
        <f>SUM(M285)</f>
        <v>7729.3</v>
      </c>
      <c r="N284" s="12">
        <f>SUM(N285)</f>
        <v>8154.5</v>
      </c>
      <c r="O284" s="12">
        <f>SUM(O285)</f>
        <v>8480.4</v>
      </c>
    </row>
    <row r="285" spans="1:15" ht="78.75">
      <c r="A285" s="8" t="s">
        <v>292</v>
      </c>
      <c r="B285" s="17">
        <v>924</v>
      </c>
      <c r="C285" s="17">
        <v>10</v>
      </c>
      <c r="D285" s="17" t="s">
        <v>109</v>
      </c>
      <c r="E285" s="17" t="s">
        <v>309</v>
      </c>
      <c r="F285" s="17">
        <v>300</v>
      </c>
      <c r="G285" s="1">
        <v>7729.3</v>
      </c>
      <c r="H285" s="1">
        <f t="shared" si="31"/>
        <v>0</v>
      </c>
      <c r="I285" s="1">
        <v>7729.3</v>
      </c>
      <c r="J285" s="1">
        <f t="shared" si="32"/>
        <v>0</v>
      </c>
      <c r="K285" s="1">
        <v>7729.3</v>
      </c>
      <c r="L285" s="12">
        <f t="shared" si="35"/>
        <v>0</v>
      </c>
      <c r="M285" s="1">
        <v>7729.3</v>
      </c>
      <c r="N285" s="1">
        <v>8154.5</v>
      </c>
      <c r="O285" s="1">
        <v>8480.4</v>
      </c>
    </row>
    <row r="286" spans="1:15" ht="31.5">
      <c r="A286" s="18" t="s">
        <v>303</v>
      </c>
      <c r="B286" s="17" t="s">
        <v>167</v>
      </c>
      <c r="C286" s="17" t="s">
        <v>26</v>
      </c>
      <c r="D286" s="17" t="s">
        <v>109</v>
      </c>
      <c r="E286" s="24" t="s">
        <v>304</v>
      </c>
      <c r="F286" s="25"/>
      <c r="G286" s="1">
        <f>SUM(G287)</f>
        <v>4294.1</v>
      </c>
      <c r="H286" s="1">
        <f t="shared" si="31"/>
        <v>0</v>
      </c>
      <c r="I286" s="1">
        <f>SUM(I287)</f>
        <v>4294.1</v>
      </c>
      <c r="J286" s="1">
        <f t="shared" si="32"/>
        <v>0</v>
      </c>
      <c r="K286" s="1">
        <f>SUM(K287)</f>
        <v>4294.1</v>
      </c>
      <c r="L286" s="12">
        <f t="shared" si="35"/>
        <v>400</v>
      </c>
      <c r="M286" s="1">
        <f>SUM(M287)</f>
        <v>4694.1</v>
      </c>
      <c r="N286" s="1">
        <f>SUM(N287)</f>
        <v>4530.1</v>
      </c>
      <c r="O286" s="1">
        <f>SUM(O287)</f>
        <v>4711.3</v>
      </c>
    </row>
    <row r="287" spans="1:15" ht="78.75">
      <c r="A287" s="8" t="s">
        <v>293</v>
      </c>
      <c r="B287" s="17">
        <v>924</v>
      </c>
      <c r="C287" s="17">
        <v>10</v>
      </c>
      <c r="D287" s="17" t="s">
        <v>109</v>
      </c>
      <c r="E287" s="17" t="s">
        <v>310</v>
      </c>
      <c r="F287" s="25">
        <v>300</v>
      </c>
      <c r="G287" s="1">
        <v>4294.1</v>
      </c>
      <c r="H287" s="1">
        <f t="shared" si="31"/>
        <v>0</v>
      </c>
      <c r="I287" s="1">
        <v>4294.1</v>
      </c>
      <c r="J287" s="1">
        <f t="shared" si="32"/>
        <v>0</v>
      </c>
      <c r="K287" s="1">
        <v>4294.1</v>
      </c>
      <c r="L287" s="12">
        <f t="shared" si="35"/>
        <v>400</v>
      </c>
      <c r="M287" s="1">
        <v>4694.1</v>
      </c>
      <c r="N287" s="1">
        <v>4530.1</v>
      </c>
      <c r="O287" s="1">
        <v>4711.3</v>
      </c>
    </row>
    <row r="288" spans="1:15" ht="31.5">
      <c r="A288" s="18" t="s">
        <v>305</v>
      </c>
      <c r="B288" s="17" t="s">
        <v>167</v>
      </c>
      <c r="C288" s="17" t="s">
        <v>26</v>
      </c>
      <c r="D288" s="17" t="s">
        <v>109</v>
      </c>
      <c r="E288" s="24" t="s">
        <v>306</v>
      </c>
      <c r="F288" s="17"/>
      <c r="G288" s="1">
        <f>SUM(G289)</f>
        <v>6285</v>
      </c>
      <c r="H288" s="1">
        <f t="shared" si="31"/>
        <v>0</v>
      </c>
      <c r="I288" s="1">
        <f>SUM(I289)</f>
        <v>6285</v>
      </c>
      <c r="J288" s="1">
        <f t="shared" si="32"/>
        <v>0</v>
      </c>
      <c r="K288" s="1">
        <f>SUM(K289)</f>
        <v>6285</v>
      </c>
      <c r="L288" s="12">
        <f t="shared" si="35"/>
        <v>0</v>
      </c>
      <c r="M288" s="1">
        <f>SUM(M289)</f>
        <v>6285</v>
      </c>
      <c r="N288" s="1">
        <f>SUM(N289)</f>
        <v>6631</v>
      </c>
      <c r="O288" s="1">
        <f>SUM(O289)</f>
        <v>6895.4</v>
      </c>
    </row>
    <row r="289" spans="1:15" ht="78.75">
      <c r="A289" s="8" t="s">
        <v>294</v>
      </c>
      <c r="B289" s="17">
        <v>924</v>
      </c>
      <c r="C289" s="17">
        <v>10</v>
      </c>
      <c r="D289" s="17" t="s">
        <v>109</v>
      </c>
      <c r="E289" s="17" t="s">
        <v>311</v>
      </c>
      <c r="F289" s="25">
        <v>300</v>
      </c>
      <c r="G289" s="1">
        <v>6285</v>
      </c>
      <c r="H289" s="1">
        <f t="shared" si="31"/>
        <v>0</v>
      </c>
      <c r="I289" s="1">
        <v>6285</v>
      </c>
      <c r="J289" s="1">
        <f t="shared" si="32"/>
        <v>0</v>
      </c>
      <c r="K289" s="1">
        <v>6285</v>
      </c>
      <c r="L289" s="12">
        <f t="shared" si="35"/>
        <v>0</v>
      </c>
      <c r="M289" s="1">
        <v>6285</v>
      </c>
      <c r="N289" s="1">
        <v>6631</v>
      </c>
      <c r="O289" s="1">
        <v>6895.4</v>
      </c>
    </row>
    <row r="290" spans="1:15" ht="39" customHeight="1">
      <c r="A290" s="10" t="s">
        <v>398</v>
      </c>
      <c r="B290" s="16">
        <v>927</v>
      </c>
      <c r="C290" s="16"/>
      <c r="D290" s="16"/>
      <c r="E290" s="16"/>
      <c r="F290" s="16"/>
      <c r="G290" s="12">
        <f>SUM(G291,G308,G319,G346,G352,G340)</f>
        <v>73590.6</v>
      </c>
      <c r="H290" s="1">
        <f t="shared" si="31"/>
        <v>19385.5</v>
      </c>
      <c r="I290" s="12">
        <f>SUM(I291,I308,I319,I346,I352,I340)</f>
        <v>92976.1</v>
      </c>
      <c r="J290" s="1">
        <f t="shared" si="32"/>
        <v>23125.300000000003</v>
      </c>
      <c r="K290" s="12">
        <f>SUM(K291,K308,K319,K346,K352,K340)</f>
        <v>116101.40000000001</v>
      </c>
      <c r="L290" s="12">
        <f t="shared" si="35"/>
        <v>4986.599999999991</v>
      </c>
      <c r="M290" s="12">
        <f>SUM(M291,M308,M319,M346,M352,M340)</f>
        <v>121088</v>
      </c>
      <c r="N290" s="12">
        <f>SUM(N291,N308,N319,N346,N352,N340)</f>
        <v>26543.1</v>
      </c>
      <c r="O290" s="12">
        <f>SUM(O291,O308,O319,O346,O352,O340)</f>
        <v>20064.6</v>
      </c>
    </row>
    <row r="291" spans="1:15" ht="26.25" customHeight="1">
      <c r="A291" s="13" t="s">
        <v>205</v>
      </c>
      <c r="B291" s="17">
        <v>927</v>
      </c>
      <c r="C291" s="17" t="s">
        <v>107</v>
      </c>
      <c r="D291" s="17"/>
      <c r="E291" s="16"/>
      <c r="F291" s="16"/>
      <c r="G291" s="12">
        <f>G292+G298</f>
        <v>11171.7</v>
      </c>
      <c r="H291" s="1">
        <f t="shared" si="31"/>
        <v>8941.7</v>
      </c>
      <c r="I291" s="12">
        <f>I292+I298+I303</f>
        <v>20113.4</v>
      </c>
      <c r="J291" s="1">
        <f t="shared" si="32"/>
        <v>983</v>
      </c>
      <c r="K291" s="12">
        <f>K292+K298+K303</f>
        <v>21096.4</v>
      </c>
      <c r="L291" s="12">
        <f t="shared" si="35"/>
        <v>552.5999999999985</v>
      </c>
      <c r="M291" s="12">
        <f>M292+M298+M303</f>
        <v>21649</v>
      </c>
      <c r="N291" s="12">
        <f>N292+N298</f>
        <v>4508.5</v>
      </c>
      <c r="O291" s="12">
        <f>O292+O298</f>
        <v>4508.5</v>
      </c>
    </row>
    <row r="292" spans="1:15" ht="39" customHeight="1">
      <c r="A292" s="7" t="s">
        <v>235</v>
      </c>
      <c r="B292" s="17">
        <v>927</v>
      </c>
      <c r="C292" s="17" t="s">
        <v>107</v>
      </c>
      <c r="D292" s="17" t="s">
        <v>113</v>
      </c>
      <c r="E292" s="16"/>
      <c r="F292" s="16"/>
      <c r="G292" s="12">
        <f>G293</f>
        <v>5931.7</v>
      </c>
      <c r="H292" s="1">
        <f t="shared" si="31"/>
        <v>612.3000000000002</v>
      </c>
      <c r="I292" s="12">
        <f>I293</f>
        <v>6544</v>
      </c>
      <c r="J292" s="1">
        <f t="shared" si="32"/>
        <v>983</v>
      </c>
      <c r="K292" s="12">
        <f>K293</f>
        <v>7527</v>
      </c>
      <c r="L292" s="12">
        <f t="shared" si="35"/>
        <v>235.69999999999982</v>
      </c>
      <c r="M292" s="12">
        <f>M293</f>
        <v>7762.7</v>
      </c>
      <c r="N292" s="12">
        <f aca="true" t="shared" si="36" ref="N292:O294">N293</f>
        <v>4508.5</v>
      </c>
      <c r="O292" s="12">
        <f t="shared" si="36"/>
        <v>4508.5</v>
      </c>
    </row>
    <row r="293" spans="1:15" ht="86.25" customHeight="1">
      <c r="A293" s="13" t="s">
        <v>238</v>
      </c>
      <c r="B293" s="17">
        <v>927</v>
      </c>
      <c r="C293" s="17" t="s">
        <v>107</v>
      </c>
      <c r="D293" s="17" t="s">
        <v>113</v>
      </c>
      <c r="E293" s="16" t="s">
        <v>239</v>
      </c>
      <c r="F293" s="16"/>
      <c r="G293" s="12">
        <f>G294</f>
        <v>5931.7</v>
      </c>
      <c r="H293" s="1">
        <f t="shared" si="31"/>
        <v>612.3000000000002</v>
      </c>
      <c r="I293" s="12">
        <f>I294</f>
        <v>6544</v>
      </c>
      <c r="J293" s="1">
        <f t="shared" si="32"/>
        <v>983</v>
      </c>
      <c r="K293" s="12">
        <f>K294</f>
        <v>7527</v>
      </c>
      <c r="L293" s="12">
        <f t="shared" si="35"/>
        <v>235.69999999999982</v>
      </c>
      <c r="M293" s="12">
        <f>M294</f>
        <v>7762.7</v>
      </c>
      <c r="N293" s="12">
        <f t="shared" si="36"/>
        <v>4508.5</v>
      </c>
      <c r="O293" s="12">
        <f t="shared" si="36"/>
        <v>4508.5</v>
      </c>
    </row>
    <row r="294" spans="1:15" ht="103.5" customHeight="1">
      <c r="A294" s="14" t="s">
        <v>236</v>
      </c>
      <c r="B294" s="17">
        <v>927</v>
      </c>
      <c r="C294" s="17" t="s">
        <v>107</v>
      </c>
      <c r="D294" s="17" t="s">
        <v>113</v>
      </c>
      <c r="E294" s="16" t="s">
        <v>237</v>
      </c>
      <c r="F294" s="16"/>
      <c r="G294" s="12">
        <f>G295</f>
        <v>5931.7</v>
      </c>
      <c r="H294" s="1">
        <f t="shared" si="31"/>
        <v>612.3000000000002</v>
      </c>
      <c r="I294" s="12">
        <f>I295</f>
        <v>6544</v>
      </c>
      <c r="J294" s="1">
        <f t="shared" si="32"/>
        <v>983</v>
      </c>
      <c r="K294" s="12">
        <f>K295</f>
        <v>7527</v>
      </c>
      <c r="L294" s="12">
        <f t="shared" si="35"/>
        <v>235.69999999999982</v>
      </c>
      <c r="M294" s="12">
        <f>M295</f>
        <v>7762.7</v>
      </c>
      <c r="N294" s="12">
        <f t="shared" si="36"/>
        <v>4508.5</v>
      </c>
      <c r="O294" s="12">
        <f t="shared" si="36"/>
        <v>4508.5</v>
      </c>
    </row>
    <row r="295" spans="1:15" ht="39" customHeight="1">
      <c r="A295" s="18" t="s">
        <v>81</v>
      </c>
      <c r="B295" s="16" t="s">
        <v>99</v>
      </c>
      <c r="C295" s="16" t="s">
        <v>107</v>
      </c>
      <c r="D295" s="16" t="s">
        <v>113</v>
      </c>
      <c r="E295" s="16" t="s">
        <v>97</v>
      </c>
      <c r="F295" s="16"/>
      <c r="G295" s="12">
        <f>SUM(G296:G297)</f>
        <v>5931.7</v>
      </c>
      <c r="H295" s="1">
        <f t="shared" si="31"/>
        <v>612.3000000000002</v>
      </c>
      <c r="I295" s="12">
        <f>SUM(I296:I297)</f>
        <v>6544</v>
      </c>
      <c r="J295" s="1">
        <f t="shared" si="32"/>
        <v>983</v>
      </c>
      <c r="K295" s="12">
        <f>SUM(K296:K297)</f>
        <v>7527</v>
      </c>
      <c r="L295" s="12">
        <f t="shared" si="35"/>
        <v>235.69999999999982</v>
      </c>
      <c r="M295" s="12">
        <f>SUM(M296:M297)</f>
        <v>7762.7</v>
      </c>
      <c r="N295" s="12">
        <f>SUM(N296:N297)</f>
        <v>4508.5</v>
      </c>
      <c r="O295" s="12">
        <f>SUM(O296:O297)</f>
        <v>4508.5</v>
      </c>
    </row>
    <row r="296" spans="1:15" ht="157.5" customHeight="1">
      <c r="A296" s="8" t="s">
        <v>246</v>
      </c>
      <c r="B296" s="17">
        <v>927</v>
      </c>
      <c r="C296" s="17" t="s">
        <v>107</v>
      </c>
      <c r="D296" s="17" t="s">
        <v>113</v>
      </c>
      <c r="E296" s="17" t="s">
        <v>98</v>
      </c>
      <c r="F296" s="17">
        <v>100</v>
      </c>
      <c r="G296" s="1">
        <v>5258.2</v>
      </c>
      <c r="H296" s="1">
        <f t="shared" si="31"/>
        <v>612.3000000000002</v>
      </c>
      <c r="I296" s="1">
        <v>5870.5</v>
      </c>
      <c r="J296" s="1">
        <f t="shared" si="32"/>
        <v>0</v>
      </c>
      <c r="K296" s="1">
        <v>5870.5</v>
      </c>
      <c r="L296" s="12">
        <f t="shared" si="35"/>
        <v>235.69999999999982</v>
      </c>
      <c r="M296" s="1">
        <v>6106.2</v>
      </c>
      <c r="N296" s="1">
        <v>3997</v>
      </c>
      <c r="O296" s="1">
        <v>3997</v>
      </c>
    </row>
    <row r="297" spans="1:15" ht="126" customHeight="1">
      <c r="A297" s="7" t="s">
        <v>96</v>
      </c>
      <c r="B297" s="17">
        <v>927</v>
      </c>
      <c r="C297" s="17" t="s">
        <v>107</v>
      </c>
      <c r="D297" s="17" t="s">
        <v>113</v>
      </c>
      <c r="E297" s="17" t="s">
        <v>98</v>
      </c>
      <c r="F297" s="17">
        <v>200</v>
      </c>
      <c r="G297" s="1">
        <v>673.5</v>
      </c>
      <c r="H297" s="1">
        <f t="shared" si="31"/>
        <v>0</v>
      </c>
      <c r="I297" s="1">
        <v>673.5</v>
      </c>
      <c r="J297" s="1">
        <f t="shared" si="32"/>
        <v>983</v>
      </c>
      <c r="K297" s="1">
        <v>1656.5</v>
      </c>
      <c r="L297" s="12">
        <f t="shared" si="35"/>
        <v>0</v>
      </c>
      <c r="M297" s="1">
        <v>1656.5</v>
      </c>
      <c r="N297" s="1">
        <v>511.5</v>
      </c>
      <c r="O297" s="1">
        <v>511.5</v>
      </c>
    </row>
    <row r="298" spans="1:15" ht="15.75" customHeight="1">
      <c r="A298" s="7" t="s">
        <v>240</v>
      </c>
      <c r="B298" s="17">
        <v>927</v>
      </c>
      <c r="C298" s="17" t="s">
        <v>107</v>
      </c>
      <c r="D298" s="17">
        <v>11</v>
      </c>
      <c r="E298" s="17"/>
      <c r="F298" s="17"/>
      <c r="G298" s="12">
        <f>G299</f>
        <v>5240</v>
      </c>
      <c r="H298" s="1">
        <f t="shared" si="31"/>
        <v>0</v>
      </c>
      <c r="I298" s="12">
        <f>I299</f>
        <v>5240</v>
      </c>
      <c r="J298" s="1">
        <f t="shared" si="32"/>
        <v>0</v>
      </c>
      <c r="K298" s="12">
        <f>K299</f>
        <v>5240</v>
      </c>
      <c r="L298" s="12">
        <f t="shared" si="35"/>
        <v>0</v>
      </c>
      <c r="M298" s="12">
        <f>M299</f>
        <v>5240</v>
      </c>
      <c r="N298" s="12">
        <f aca="true" t="shared" si="37" ref="N298:O300">N299</f>
        <v>0</v>
      </c>
      <c r="O298" s="12">
        <f t="shared" si="37"/>
        <v>0</v>
      </c>
    </row>
    <row r="299" spans="1:15" ht="78.75" customHeight="1">
      <c r="A299" s="13" t="s">
        <v>238</v>
      </c>
      <c r="B299" s="17">
        <v>927</v>
      </c>
      <c r="C299" s="17" t="s">
        <v>107</v>
      </c>
      <c r="D299" s="17">
        <v>11</v>
      </c>
      <c r="E299" s="16" t="s">
        <v>239</v>
      </c>
      <c r="F299" s="17"/>
      <c r="G299" s="12">
        <f>G300</f>
        <v>5240</v>
      </c>
      <c r="H299" s="1">
        <f t="shared" si="31"/>
        <v>0</v>
      </c>
      <c r="I299" s="12">
        <f>I300</f>
        <v>5240</v>
      </c>
      <c r="J299" s="1">
        <f t="shared" si="32"/>
        <v>0</v>
      </c>
      <c r="K299" s="12">
        <f>K300</f>
        <v>5240</v>
      </c>
      <c r="L299" s="12">
        <f t="shared" si="35"/>
        <v>0</v>
      </c>
      <c r="M299" s="12">
        <f>M300</f>
        <v>5240</v>
      </c>
      <c r="N299" s="12">
        <f t="shared" si="37"/>
        <v>0</v>
      </c>
      <c r="O299" s="12">
        <f t="shared" si="37"/>
        <v>0</v>
      </c>
    </row>
    <row r="300" spans="1:15" ht="94.5" customHeight="1">
      <c r="A300" s="13" t="s">
        <v>241</v>
      </c>
      <c r="B300" s="17">
        <v>927</v>
      </c>
      <c r="C300" s="17" t="s">
        <v>107</v>
      </c>
      <c r="D300" s="17">
        <v>11</v>
      </c>
      <c r="E300" s="16" t="s">
        <v>242</v>
      </c>
      <c r="F300" s="17"/>
      <c r="G300" s="12">
        <f>G301</f>
        <v>5240</v>
      </c>
      <c r="H300" s="1">
        <f t="shared" si="31"/>
        <v>0</v>
      </c>
      <c r="I300" s="12">
        <f>I301</f>
        <v>5240</v>
      </c>
      <c r="J300" s="1">
        <f t="shared" si="32"/>
        <v>0</v>
      </c>
      <c r="K300" s="12">
        <f>K301</f>
        <v>5240</v>
      </c>
      <c r="L300" s="12">
        <f t="shared" si="35"/>
        <v>0</v>
      </c>
      <c r="M300" s="12">
        <f>M301</f>
        <v>5240</v>
      </c>
      <c r="N300" s="12">
        <f t="shared" si="37"/>
        <v>0</v>
      </c>
      <c r="O300" s="12">
        <f t="shared" si="37"/>
        <v>0</v>
      </c>
    </row>
    <row r="301" spans="1:15" ht="47.25" customHeight="1">
      <c r="A301" s="18" t="s">
        <v>17</v>
      </c>
      <c r="B301" s="17" t="s">
        <v>99</v>
      </c>
      <c r="C301" s="17" t="s">
        <v>107</v>
      </c>
      <c r="D301" s="17" t="s">
        <v>130</v>
      </c>
      <c r="E301" s="16" t="s">
        <v>100</v>
      </c>
      <c r="F301" s="16"/>
      <c r="G301" s="12">
        <f>SUM(G302)</f>
        <v>5240</v>
      </c>
      <c r="H301" s="1">
        <f t="shared" si="31"/>
        <v>0</v>
      </c>
      <c r="I301" s="12">
        <f>SUM(I302)</f>
        <v>5240</v>
      </c>
      <c r="J301" s="1">
        <f t="shared" si="32"/>
        <v>0</v>
      </c>
      <c r="K301" s="12">
        <f>SUM(K302)</f>
        <v>5240</v>
      </c>
      <c r="L301" s="12">
        <f t="shared" si="35"/>
        <v>0</v>
      </c>
      <c r="M301" s="12">
        <f>SUM(M302)</f>
        <v>5240</v>
      </c>
      <c r="N301" s="12">
        <f>SUM(N302)</f>
        <v>0</v>
      </c>
      <c r="O301" s="12">
        <f>SUM(O302)</f>
        <v>0</v>
      </c>
    </row>
    <row r="302" spans="1:15" ht="116.25" customHeight="1">
      <c r="A302" s="7" t="s">
        <v>247</v>
      </c>
      <c r="B302" s="17">
        <v>927</v>
      </c>
      <c r="C302" s="17" t="s">
        <v>107</v>
      </c>
      <c r="D302" s="17">
        <v>11</v>
      </c>
      <c r="E302" s="17" t="s">
        <v>101</v>
      </c>
      <c r="F302" s="17">
        <v>800</v>
      </c>
      <c r="G302" s="1">
        <v>5240</v>
      </c>
      <c r="H302" s="1">
        <f t="shared" si="31"/>
        <v>0</v>
      </c>
      <c r="I302" s="1">
        <v>5240</v>
      </c>
      <c r="J302" s="1">
        <f t="shared" si="32"/>
        <v>0</v>
      </c>
      <c r="K302" s="1">
        <v>5240</v>
      </c>
      <c r="L302" s="12">
        <f t="shared" si="35"/>
        <v>0</v>
      </c>
      <c r="M302" s="1">
        <v>5240</v>
      </c>
      <c r="N302" s="1"/>
      <c r="O302" s="1"/>
    </row>
    <row r="303" spans="1:15" ht="31.5" customHeight="1">
      <c r="A303" s="7" t="s">
        <v>206</v>
      </c>
      <c r="B303" s="17" t="s">
        <v>99</v>
      </c>
      <c r="C303" s="17" t="s">
        <v>107</v>
      </c>
      <c r="D303" s="17" t="s">
        <v>108</v>
      </c>
      <c r="E303" s="17"/>
      <c r="F303" s="17"/>
      <c r="G303" s="1"/>
      <c r="H303" s="1">
        <f t="shared" si="31"/>
        <v>8329.4</v>
      </c>
      <c r="I303" s="1">
        <f>SUM(I304)</f>
        <v>8329.4</v>
      </c>
      <c r="J303" s="1">
        <f t="shared" si="32"/>
        <v>0</v>
      </c>
      <c r="K303" s="1">
        <f>SUM(K304)</f>
        <v>8329.4</v>
      </c>
      <c r="L303" s="12">
        <f t="shared" si="35"/>
        <v>316.89999999999964</v>
      </c>
      <c r="M303" s="1">
        <f>SUM(M304)</f>
        <v>8646.3</v>
      </c>
      <c r="N303" s="1"/>
      <c r="O303" s="1"/>
    </row>
    <row r="304" spans="1:15" ht="105.75" customHeight="1">
      <c r="A304" s="14" t="s">
        <v>236</v>
      </c>
      <c r="B304" s="17" t="s">
        <v>99</v>
      </c>
      <c r="C304" s="17" t="s">
        <v>107</v>
      </c>
      <c r="D304" s="17" t="s">
        <v>108</v>
      </c>
      <c r="E304" s="17" t="s">
        <v>237</v>
      </c>
      <c r="F304" s="17"/>
      <c r="G304" s="1"/>
      <c r="H304" s="1">
        <f t="shared" si="31"/>
        <v>8329.4</v>
      </c>
      <c r="I304" s="1">
        <f>SUM(I305)</f>
        <v>8329.4</v>
      </c>
      <c r="J304" s="1">
        <f t="shared" si="32"/>
        <v>0</v>
      </c>
      <c r="K304" s="1">
        <f>SUM(K305)</f>
        <v>8329.4</v>
      </c>
      <c r="L304" s="12">
        <f t="shared" si="35"/>
        <v>316.89999999999964</v>
      </c>
      <c r="M304" s="1">
        <f>SUM(M305)</f>
        <v>8646.3</v>
      </c>
      <c r="N304" s="1"/>
      <c r="O304" s="1"/>
    </row>
    <row r="305" spans="1:15" ht="41.25" customHeight="1">
      <c r="A305" s="20" t="s">
        <v>468</v>
      </c>
      <c r="B305" s="17" t="s">
        <v>99</v>
      </c>
      <c r="C305" s="17" t="s">
        <v>107</v>
      </c>
      <c r="D305" s="17" t="s">
        <v>108</v>
      </c>
      <c r="E305" s="17" t="s">
        <v>466</v>
      </c>
      <c r="F305" s="17"/>
      <c r="G305" s="1"/>
      <c r="H305" s="1">
        <f t="shared" si="31"/>
        <v>8329.4</v>
      </c>
      <c r="I305" s="1">
        <f>SUM(I306:I307)</f>
        <v>8329.4</v>
      </c>
      <c r="J305" s="1">
        <f t="shared" si="32"/>
        <v>0</v>
      </c>
      <c r="K305" s="1">
        <f>SUM(K306:K307)</f>
        <v>8329.4</v>
      </c>
      <c r="L305" s="12">
        <f t="shared" si="35"/>
        <v>316.89999999999964</v>
      </c>
      <c r="M305" s="1">
        <f>SUM(M306:M307)</f>
        <v>8646.3</v>
      </c>
      <c r="N305" s="1"/>
      <c r="O305" s="1"/>
    </row>
    <row r="306" spans="1:15" ht="162.75" customHeight="1">
      <c r="A306" s="8" t="s">
        <v>469</v>
      </c>
      <c r="B306" s="17" t="s">
        <v>99</v>
      </c>
      <c r="C306" s="17" t="s">
        <v>107</v>
      </c>
      <c r="D306" s="17" t="s">
        <v>108</v>
      </c>
      <c r="E306" s="17" t="s">
        <v>467</v>
      </c>
      <c r="F306" s="17" t="s">
        <v>318</v>
      </c>
      <c r="G306" s="1"/>
      <c r="H306" s="1">
        <f t="shared" si="31"/>
        <v>7872.4</v>
      </c>
      <c r="I306" s="1">
        <v>7872.4</v>
      </c>
      <c r="J306" s="1">
        <f t="shared" si="32"/>
        <v>0</v>
      </c>
      <c r="K306" s="1">
        <v>7872.4</v>
      </c>
      <c r="L306" s="12">
        <f t="shared" si="35"/>
        <v>316.90000000000055</v>
      </c>
      <c r="M306" s="1">
        <v>8189.3</v>
      </c>
      <c r="N306" s="1"/>
      <c r="O306" s="1"/>
    </row>
    <row r="307" spans="1:15" ht="137.25" customHeight="1">
      <c r="A307" s="8" t="s">
        <v>470</v>
      </c>
      <c r="B307" s="17" t="s">
        <v>99</v>
      </c>
      <c r="C307" s="17" t="s">
        <v>107</v>
      </c>
      <c r="D307" s="17" t="s">
        <v>108</v>
      </c>
      <c r="E307" s="17" t="s">
        <v>467</v>
      </c>
      <c r="F307" s="17" t="s">
        <v>9</v>
      </c>
      <c r="G307" s="1"/>
      <c r="H307" s="1">
        <f t="shared" si="31"/>
        <v>457</v>
      </c>
      <c r="I307" s="1">
        <v>457</v>
      </c>
      <c r="J307" s="1">
        <f t="shared" si="32"/>
        <v>0</v>
      </c>
      <c r="K307" s="1">
        <v>457</v>
      </c>
      <c r="L307" s="12">
        <f t="shared" si="35"/>
        <v>0</v>
      </c>
      <c r="M307" s="1">
        <v>457</v>
      </c>
      <c r="N307" s="1"/>
      <c r="O307" s="1"/>
    </row>
    <row r="308" spans="1:15" ht="15.75" customHeight="1">
      <c r="A308" s="13" t="s">
        <v>203</v>
      </c>
      <c r="B308" s="17" t="s">
        <v>99</v>
      </c>
      <c r="C308" s="17" t="s">
        <v>109</v>
      </c>
      <c r="D308" s="17"/>
      <c r="E308" s="17"/>
      <c r="F308" s="17"/>
      <c r="G308" s="12">
        <f>SUM(G309,G314)</f>
        <v>7984.2</v>
      </c>
      <c r="H308" s="1">
        <f t="shared" si="31"/>
        <v>0</v>
      </c>
      <c r="I308" s="12">
        <f>SUM(I309,I314)</f>
        <v>7984.2</v>
      </c>
      <c r="J308" s="1">
        <f t="shared" si="32"/>
        <v>-1988.1999999999998</v>
      </c>
      <c r="K308" s="12">
        <f>SUM(K309,K314)</f>
        <v>5996</v>
      </c>
      <c r="L308" s="12">
        <f t="shared" si="35"/>
        <v>0</v>
      </c>
      <c r="M308" s="12">
        <f>SUM(M309,M314)</f>
        <v>5996</v>
      </c>
      <c r="N308" s="12">
        <f>SUM(N309,N314)</f>
        <v>6678</v>
      </c>
      <c r="O308" s="12">
        <f>SUM(O309,O314)</f>
        <v>7340</v>
      </c>
    </row>
    <row r="309" spans="1:15" ht="36.75" customHeight="1">
      <c r="A309" s="13" t="s">
        <v>121</v>
      </c>
      <c r="B309" s="37" t="s">
        <v>99</v>
      </c>
      <c r="C309" s="23" t="s">
        <v>109</v>
      </c>
      <c r="D309" s="23" t="s">
        <v>116</v>
      </c>
      <c r="E309" s="23"/>
      <c r="F309" s="23"/>
      <c r="G309" s="30">
        <f>G310</f>
        <v>5996</v>
      </c>
      <c r="H309" s="1">
        <f t="shared" si="31"/>
        <v>0</v>
      </c>
      <c r="I309" s="30">
        <f>I310</f>
        <v>5996</v>
      </c>
      <c r="J309" s="1">
        <f t="shared" si="32"/>
        <v>0</v>
      </c>
      <c r="K309" s="30">
        <f>K310</f>
        <v>5996</v>
      </c>
      <c r="L309" s="12">
        <f t="shared" si="35"/>
        <v>0</v>
      </c>
      <c r="M309" s="30">
        <f>M310</f>
        <v>5996</v>
      </c>
      <c r="N309" s="30">
        <f aca="true" t="shared" si="38" ref="N309:O312">N310</f>
        <v>6678</v>
      </c>
      <c r="O309" s="30">
        <f t="shared" si="38"/>
        <v>7340</v>
      </c>
    </row>
    <row r="310" spans="1:15" ht="36.75" customHeight="1">
      <c r="A310" s="13" t="s">
        <v>122</v>
      </c>
      <c r="B310" s="37" t="s">
        <v>99</v>
      </c>
      <c r="C310" s="23" t="s">
        <v>109</v>
      </c>
      <c r="D310" s="23" t="s">
        <v>116</v>
      </c>
      <c r="E310" s="23" t="s">
        <v>298</v>
      </c>
      <c r="F310" s="23"/>
      <c r="G310" s="30">
        <f>G311</f>
        <v>5996</v>
      </c>
      <c r="H310" s="1">
        <f aca="true" t="shared" si="39" ref="H310:H367">SUM(I310-G310)</f>
        <v>0</v>
      </c>
      <c r="I310" s="30">
        <f>I311</f>
        <v>5996</v>
      </c>
      <c r="J310" s="1">
        <f aca="true" t="shared" si="40" ref="J310:J367">SUM(K310-I310)</f>
        <v>0</v>
      </c>
      <c r="K310" s="30">
        <f>K311</f>
        <v>5996</v>
      </c>
      <c r="L310" s="12">
        <f t="shared" si="35"/>
        <v>0</v>
      </c>
      <c r="M310" s="30">
        <f>M311</f>
        <v>5996</v>
      </c>
      <c r="N310" s="30">
        <f t="shared" si="38"/>
        <v>6678</v>
      </c>
      <c r="O310" s="30">
        <f t="shared" si="38"/>
        <v>7340</v>
      </c>
    </row>
    <row r="311" spans="1:15" ht="36.75" customHeight="1">
      <c r="A311" s="13" t="s">
        <v>124</v>
      </c>
      <c r="B311" s="37" t="s">
        <v>99</v>
      </c>
      <c r="C311" s="23" t="s">
        <v>109</v>
      </c>
      <c r="D311" s="23" t="s">
        <v>116</v>
      </c>
      <c r="E311" s="23" t="s">
        <v>123</v>
      </c>
      <c r="F311" s="23"/>
      <c r="G311" s="30">
        <f>G312</f>
        <v>5996</v>
      </c>
      <c r="H311" s="1">
        <f t="shared" si="39"/>
        <v>0</v>
      </c>
      <c r="I311" s="30">
        <f>I312</f>
        <v>5996</v>
      </c>
      <c r="J311" s="1">
        <f t="shared" si="40"/>
        <v>0</v>
      </c>
      <c r="K311" s="30">
        <f>K312</f>
        <v>5996</v>
      </c>
      <c r="L311" s="12">
        <f t="shared" si="35"/>
        <v>0</v>
      </c>
      <c r="M311" s="30">
        <f>M312</f>
        <v>5996</v>
      </c>
      <c r="N311" s="30">
        <f t="shared" si="38"/>
        <v>6678</v>
      </c>
      <c r="O311" s="30">
        <f t="shared" si="38"/>
        <v>7340</v>
      </c>
    </row>
    <row r="312" spans="1:15" ht="36.75" customHeight="1">
      <c r="A312" s="13" t="s">
        <v>173</v>
      </c>
      <c r="B312" s="37" t="s">
        <v>99</v>
      </c>
      <c r="C312" s="23" t="s">
        <v>109</v>
      </c>
      <c r="D312" s="23" t="s">
        <v>116</v>
      </c>
      <c r="E312" s="23" t="s">
        <v>125</v>
      </c>
      <c r="F312" s="23"/>
      <c r="G312" s="30">
        <f>G313</f>
        <v>5996</v>
      </c>
      <c r="H312" s="1">
        <f t="shared" si="39"/>
        <v>0</v>
      </c>
      <c r="I312" s="30">
        <f>I313</f>
        <v>5996</v>
      </c>
      <c r="J312" s="1">
        <f t="shared" si="40"/>
        <v>0</v>
      </c>
      <c r="K312" s="30">
        <f>K313</f>
        <v>5996</v>
      </c>
      <c r="L312" s="12">
        <f t="shared" si="35"/>
        <v>0</v>
      </c>
      <c r="M312" s="30">
        <f>M313</f>
        <v>5996</v>
      </c>
      <c r="N312" s="30">
        <f t="shared" si="38"/>
        <v>6678</v>
      </c>
      <c r="O312" s="30">
        <f t="shared" si="38"/>
        <v>7340</v>
      </c>
    </row>
    <row r="313" spans="1:15" ht="78.75">
      <c r="A313" s="7" t="s">
        <v>174</v>
      </c>
      <c r="B313" s="37" t="s">
        <v>99</v>
      </c>
      <c r="C313" s="23" t="s">
        <v>109</v>
      </c>
      <c r="D313" s="23" t="s">
        <v>116</v>
      </c>
      <c r="E313" s="23" t="s">
        <v>126</v>
      </c>
      <c r="F313" s="23">
        <v>200</v>
      </c>
      <c r="G313" s="21">
        <v>5996</v>
      </c>
      <c r="H313" s="1">
        <f t="shared" si="39"/>
        <v>0</v>
      </c>
      <c r="I313" s="21">
        <v>5996</v>
      </c>
      <c r="J313" s="1">
        <f t="shared" si="40"/>
        <v>0</v>
      </c>
      <c r="K313" s="21">
        <v>5996</v>
      </c>
      <c r="L313" s="12">
        <f t="shared" si="35"/>
        <v>0</v>
      </c>
      <c r="M313" s="21">
        <v>5996</v>
      </c>
      <c r="N313" s="21">
        <v>6678</v>
      </c>
      <c r="O313" s="21">
        <v>7340</v>
      </c>
    </row>
    <row r="314" spans="1:15" ht="15.75">
      <c r="A314" s="10" t="s">
        <v>210</v>
      </c>
      <c r="B314" s="37" t="s">
        <v>99</v>
      </c>
      <c r="C314" s="23" t="s">
        <v>109</v>
      </c>
      <c r="D314" s="23" t="s">
        <v>21</v>
      </c>
      <c r="E314" s="23"/>
      <c r="F314" s="23"/>
      <c r="G314" s="21">
        <f>SUM(G315)</f>
        <v>1988.2</v>
      </c>
      <c r="H314" s="1">
        <f t="shared" si="39"/>
        <v>0</v>
      </c>
      <c r="I314" s="21">
        <f>SUM(I315)</f>
        <v>1988.2</v>
      </c>
      <c r="J314" s="1">
        <f t="shared" si="40"/>
        <v>-1988.2</v>
      </c>
      <c r="K314" s="21">
        <f>SUM(K315)</f>
        <v>0</v>
      </c>
      <c r="L314" s="12">
        <f t="shared" si="35"/>
        <v>0</v>
      </c>
      <c r="M314" s="21">
        <f>SUM(M315)</f>
        <v>0</v>
      </c>
      <c r="N314" s="21">
        <f aca="true" t="shared" si="41" ref="N314:O317">SUM(N315)</f>
        <v>0</v>
      </c>
      <c r="O314" s="21">
        <f t="shared" si="41"/>
        <v>0</v>
      </c>
    </row>
    <row r="315" spans="1:15" ht="78.75">
      <c r="A315" s="10" t="s">
        <v>238</v>
      </c>
      <c r="B315" s="37" t="s">
        <v>99</v>
      </c>
      <c r="C315" s="23" t="s">
        <v>109</v>
      </c>
      <c r="D315" s="23" t="s">
        <v>21</v>
      </c>
      <c r="E315" s="16" t="s">
        <v>239</v>
      </c>
      <c r="F315" s="23"/>
      <c r="G315" s="21">
        <f>SUM(G316)</f>
        <v>1988.2</v>
      </c>
      <c r="H315" s="1">
        <f t="shared" si="39"/>
        <v>0</v>
      </c>
      <c r="I315" s="21">
        <f>SUM(I316)</f>
        <v>1988.2</v>
      </c>
      <c r="J315" s="1">
        <f t="shared" si="40"/>
        <v>-1988.2</v>
      </c>
      <c r="K315" s="21">
        <f>SUM(K316)</f>
        <v>0</v>
      </c>
      <c r="L315" s="12">
        <f t="shared" si="35"/>
        <v>0</v>
      </c>
      <c r="M315" s="21">
        <f>SUM(M316)</f>
        <v>0</v>
      </c>
      <c r="N315" s="21">
        <f t="shared" si="41"/>
        <v>0</v>
      </c>
      <c r="O315" s="21">
        <f t="shared" si="41"/>
        <v>0</v>
      </c>
    </row>
    <row r="316" spans="1:15" ht="94.5">
      <c r="A316" s="10" t="s">
        <v>244</v>
      </c>
      <c r="B316" s="37" t="s">
        <v>99</v>
      </c>
      <c r="C316" s="23" t="s">
        <v>109</v>
      </c>
      <c r="D316" s="23" t="s">
        <v>21</v>
      </c>
      <c r="E316" s="38" t="s">
        <v>245</v>
      </c>
      <c r="F316" s="23"/>
      <c r="G316" s="21">
        <f>SUM(G317)</f>
        <v>1988.2</v>
      </c>
      <c r="H316" s="1">
        <f t="shared" si="39"/>
        <v>0</v>
      </c>
      <c r="I316" s="21">
        <f>SUM(I317)</f>
        <v>1988.2</v>
      </c>
      <c r="J316" s="1">
        <f t="shared" si="40"/>
        <v>-1988.2</v>
      </c>
      <c r="K316" s="21">
        <f>SUM(K317)</f>
        <v>0</v>
      </c>
      <c r="L316" s="12">
        <f t="shared" si="35"/>
        <v>0</v>
      </c>
      <c r="M316" s="21">
        <f>SUM(M317)</f>
        <v>0</v>
      </c>
      <c r="N316" s="21">
        <f t="shared" si="41"/>
        <v>0</v>
      </c>
      <c r="O316" s="21">
        <f t="shared" si="41"/>
        <v>0</v>
      </c>
    </row>
    <row r="317" spans="1:15" ht="31.5">
      <c r="A317" s="13" t="s">
        <v>352</v>
      </c>
      <c r="B317" s="37" t="s">
        <v>99</v>
      </c>
      <c r="C317" s="23" t="s">
        <v>109</v>
      </c>
      <c r="D317" s="23" t="s">
        <v>21</v>
      </c>
      <c r="E317" s="16" t="s">
        <v>342</v>
      </c>
      <c r="F317" s="17"/>
      <c r="G317" s="21">
        <f>SUM(G318)</f>
        <v>1988.2</v>
      </c>
      <c r="H317" s="1">
        <f t="shared" si="39"/>
        <v>0</v>
      </c>
      <c r="I317" s="21">
        <f>SUM(I318)</f>
        <v>1988.2</v>
      </c>
      <c r="J317" s="1">
        <f t="shared" si="40"/>
        <v>-1988.2</v>
      </c>
      <c r="K317" s="21">
        <f>SUM(K318)</f>
        <v>0</v>
      </c>
      <c r="L317" s="12">
        <f t="shared" si="35"/>
        <v>0</v>
      </c>
      <c r="M317" s="21">
        <f>SUM(M318)</f>
        <v>0</v>
      </c>
      <c r="N317" s="21">
        <f t="shared" si="41"/>
        <v>0</v>
      </c>
      <c r="O317" s="21">
        <f t="shared" si="41"/>
        <v>0</v>
      </c>
    </row>
    <row r="318" spans="1:15" ht="126">
      <c r="A318" s="7" t="s">
        <v>347</v>
      </c>
      <c r="B318" s="37" t="s">
        <v>99</v>
      </c>
      <c r="C318" s="23" t="s">
        <v>109</v>
      </c>
      <c r="D318" s="23" t="s">
        <v>21</v>
      </c>
      <c r="E318" s="17" t="s">
        <v>376</v>
      </c>
      <c r="F318" s="17" t="s">
        <v>280</v>
      </c>
      <c r="G318" s="21">
        <v>1988.2</v>
      </c>
      <c r="H318" s="1">
        <f t="shared" si="39"/>
        <v>0</v>
      </c>
      <c r="I318" s="21">
        <v>1988.2</v>
      </c>
      <c r="J318" s="1">
        <f t="shared" si="40"/>
        <v>-1988.2</v>
      </c>
      <c r="K318" s="21"/>
      <c r="L318" s="12">
        <f t="shared" si="35"/>
        <v>0</v>
      </c>
      <c r="M318" s="21"/>
      <c r="N318" s="21"/>
      <c r="O318" s="21"/>
    </row>
    <row r="319" spans="1:15" ht="27" customHeight="1">
      <c r="A319" s="10" t="s">
        <v>328</v>
      </c>
      <c r="B319" s="37" t="s">
        <v>99</v>
      </c>
      <c r="C319" s="17" t="s">
        <v>110</v>
      </c>
      <c r="D319" s="17"/>
      <c r="E319" s="17"/>
      <c r="F319" s="17"/>
      <c r="G319" s="12">
        <f>SUM(G328,G320,G335)</f>
        <v>16426.7</v>
      </c>
      <c r="H319" s="1">
        <f t="shared" si="39"/>
        <v>3613.7999999999993</v>
      </c>
      <c r="I319" s="12">
        <f>SUM(I328,I320,I335)</f>
        <v>20040.5</v>
      </c>
      <c r="J319" s="1">
        <f t="shared" si="40"/>
        <v>21850.300000000003</v>
      </c>
      <c r="K319" s="12">
        <f>SUM(K328,K320,K335)</f>
        <v>41890.8</v>
      </c>
      <c r="L319" s="12">
        <f t="shared" si="35"/>
        <v>-3895.100000000006</v>
      </c>
      <c r="M319" s="12">
        <f>SUM(M328,M320,M335)</f>
        <v>37995.7</v>
      </c>
      <c r="N319" s="12">
        <f>SUM(N328,N320,N335)</f>
        <v>911.6</v>
      </c>
      <c r="O319" s="12">
        <f>SUM(O328,O320,O335)</f>
        <v>2473.1</v>
      </c>
    </row>
    <row r="320" spans="1:15" ht="27" customHeight="1">
      <c r="A320" s="13" t="s">
        <v>212</v>
      </c>
      <c r="B320" s="37" t="s">
        <v>99</v>
      </c>
      <c r="C320" s="17" t="s">
        <v>110</v>
      </c>
      <c r="D320" s="17" t="s">
        <v>111</v>
      </c>
      <c r="E320" s="17"/>
      <c r="F320" s="17"/>
      <c r="G320" s="12">
        <f>SUM(G321)</f>
        <v>6840.9</v>
      </c>
      <c r="H320" s="1">
        <f t="shared" si="39"/>
        <v>270</v>
      </c>
      <c r="I320" s="12">
        <f>SUM(I321)</f>
        <v>7110.9</v>
      </c>
      <c r="J320" s="1">
        <f t="shared" si="40"/>
        <v>19862.1</v>
      </c>
      <c r="K320" s="12">
        <f>SUM(K321)</f>
        <v>26973</v>
      </c>
      <c r="L320" s="12">
        <f t="shared" si="35"/>
        <v>-1784.800000000003</v>
      </c>
      <c r="M320" s="12">
        <f>SUM(M321)</f>
        <v>25188.199999999997</v>
      </c>
      <c r="N320" s="12">
        <f aca="true" t="shared" si="42" ref="N320:O322">SUM(N321)</f>
        <v>0</v>
      </c>
      <c r="O320" s="12">
        <f t="shared" si="42"/>
        <v>1561.5</v>
      </c>
    </row>
    <row r="321" spans="1:15" ht="91.5" customHeight="1">
      <c r="A321" s="10" t="s">
        <v>238</v>
      </c>
      <c r="B321" s="37" t="s">
        <v>99</v>
      </c>
      <c r="C321" s="17" t="s">
        <v>110</v>
      </c>
      <c r="D321" s="17" t="s">
        <v>111</v>
      </c>
      <c r="E321" s="16" t="s">
        <v>239</v>
      </c>
      <c r="F321" s="17"/>
      <c r="G321" s="12">
        <f>SUM(G322)</f>
        <v>6840.9</v>
      </c>
      <c r="H321" s="1">
        <f t="shared" si="39"/>
        <v>270</v>
      </c>
      <c r="I321" s="12">
        <f>SUM(I322)</f>
        <v>7110.9</v>
      </c>
      <c r="J321" s="1">
        <f t="shared" si="40"/>
        <v>19862.1</v>
      </c>
      <c r="K321" s="12">
        <f>SUM(K322)</f>
        <v>26973</v>
      </c>
      <c r="L321" s="12">
        <f t="shared" si="35"/>
        <v>-1784.800000000003</v>
      </c>
      <c r="M321" s="12">
        <f>SUM(M322)</f>
        <v>25188.199999999997</v>
      </c>
      <c r="N321" s="12">
        <f t="shared" si="42"/>
        <v>0</v>
      </c>
      <c r="O321" s="12">
        <f t="shared" si="42"/>
        <v>1561.5</v>
      </c>
    </row>
    <row r="322" spans="1:15" ht="109.5" customHeight="1">
      <c r="A322" s="10" t="s">
        <v>244</v>
      </c>
      <c r="B322" s="37" t="s">
        <v>99</v>
      </c>
      <c r="C322" s="17" t="s">
        <v>110</v>
      </c>
      <c r="D322" s="17" t="s">
        <v>111</v>
      </c>
      <c r="E322" s="38" t="s">
        <v>245</v>
      </c>
      <c r="F322" s="17"/>
      <c r="G322" s="12">
        <f>SUM(G323)</f>
        <v>6840.9</v>
      </c>
      <c r="H322" s="1">
        <f t="shared" si="39"/>
        <v>270</v>
      </c>
      <c r="I322" s="12">
        <f>SUM(I323+I325)</f>
        <v>7110.9</v>
      </c>
      <c r="J322" s="1">
        <f t="shared" si="40"/>
        <v>19862.1</v>
      </c>
      <c r="K322" s="12">
        <f>SUM(K323+K325)</f>
        <v>26973</v>
      </c>
      <c r="L322" s="12">
        <f t="shared" si="35"/>
        <v>-1784.800000000003</v>
      </c>
      <c r="M322" s="12">
        <f>SUM(M323+M325)</f>
        <v>25188.199999999997</v>
      </c>
      <c r="N322" s="12">
        <f t="shared" si="42"/>
        <v>0</v>
      </c>
      <c r="O322" s="12">
        <f t="shared" si="42"/>
        <v>1561.5</v>
      </c>
    </row>
    <row r="323" spans="1:15" ht="35.25" customHeight="1">
      <c r="A323" s="13" t="s">
        <v>330</v>
      </c>
      <c r="B323" s="37" t="s">
        <v>99</v>
      </c>
      <c r="C323" s="17" t="s">
        <v>110</v>
      </c>
      <c r="D323" s="17" t="s">
        <v>111</v>
      </c>
      <c r="E323" s="17" t="s">
        <v>331</v>
      </c>
      <c r="F323" s="17"/>
      <c r="G323" s="12">
        <f>SUM(G324)</f>
        <v>6840.9</v>
      </c>
      <c r="H323" s="1">
        <f t="shared" si="39"/>
        <v>0</v>
      </c>
      <c r="I323" s="12">
        <f>SUM(I324)</f>
        <v>6840.9</v>
      </c>
      <c r="J323" s="1">
        <f t="shared" si="40"/>
        <v>0</v>
      </c>
      <c r="K323" s="12">
        <f>SUM(K324)</f>
        <v>6840.9</v>
      </c>
      <c r="L323" s="12">
        <f t="shared" si="35"/>
        <v>-2650.7999999999993</v>
      </c>
      <c r="M323" s="12">
        <f>SUM(M324)</f>
        <v>4190.1</v>
      </c>
      <c r="N323" s="12">
        <f>SUM(N324)</f>
        <v>0</v>
      </c>
      <c r="O323" s="12">
        <f>SUM(O324)</f>
        <v>1561.5</v>
      </c>
    </row>
    <row r="324" spans="1:15" ht="138.75" customHeight="1">
      <c r="A324" s="29" t="s">
        <v>370</v>
      </c>
      <c r="B324" s="37" t="s">
        <v>99</v>
      </c>
      <c r="C324" s="17" t="s">
        <v>110</v>
      </c>
      <c r="D324" s="17" t="s">
        <v>111</v>
      </c>
      <c r="E324" s="17" t="s">
        <v>369</v>
      </c>
      <c r="F324" s="17" t="s">
        <v>280</v>
      </c>
      <c r="G324" s="1">
        <v>6840.9</v>
      </c>
      <c r="H324" s="1">
        <f t="shared" si="39"/>
        <v>0</v>
      </c>
      <c r="I324" s="1">
        <v>6840.9</v>
      </c>
      <c r="J324" s="1">
        <f t="shared" si="40"/>
        <v>0</v>
      </c>
      <c r="K324" s="1">
        <v>6840.9</v>
      </c>
      <c r="L324" s="12">
        <f t="shared" si="35"/>
        <v>-2650.7999999999993</v>
      </c>
      <c r="M324" s="1">
        <v>4190.1</v>
      </c>
      <c r="N324" s="1"/>
      <c r="O324" s="1">
        <v>1561.5</v>
      </c>
    </row>
    <row r="325" spans="1:15" ht="53.25" customHeight="1">
      <c r="A325" s="13" t="s">
        <v>462</v>
      </c>
      <c r="B325" s="37" t="s">
        <v>99</v>
      </c>
      <c r="C325" s="17" t="s">
        <v>110</v>
      </c>
      <c r="D325" s="17" t="s">
        <v>111</v>
      </c>
      <c r="E325" s="17" t="s">
        <v>463</v>
      </c>
      <c r="F325" s="17"/>
      <c r="G325" s="1"/>
      <c r="H325" s="1">
        <f t="shared" si="39"/>
        <v>270</v>
      </c>
      <c r="I325" s="1">
        <f>SUM(I327)</f>
        <v>270</v>
      </c>
      <c r="J325" s="1">
        <f t="shared" si="40"/>
        <v>19862.1</v>
      </c>
      <c r="K325" s="1">
        <f>SUM(K326:K327)</f>
        <v>20132.1</v>
      </c>
      <c r="L325" s="12">
        <f t="shared" si="35"/>
        <v>866</v>
      </c>
      <c r="M325" s="1">
        <f>SUM(M326:M327)</f>
        <v>20998.1</v>
      </c>
      <c r="N325" s="1"/>
      <c r="O325" s="1"/>
    </row>
    <row r="326" spans="1:15" ht="157.5" customHeight="1">
      <c r="A326" s="29" t="s">
        <v>484</v>
      </c>
      <c r="B326" s="37" t="s">
        <v>99</v>
      </c>
      <c r="C326" s="17" t="s">
        <v>110</v>
      </c>
      <c r="D326" s="17" t="s">
        <v>111</v>
      </c>
      <c r="E326" s="17" t="s">
        <v>485</v>
      </c>
      <c r="F326" s="17" t="s">
        <v>280</v>
      </c>
      <c r="G326" s="1"/>
      <c r="H326" s="1"/>
      <c r="I326" s="1"/>
      <c r="J326" s="1">
        <f t="shared" si="40"/>
        <v>19862.1</v>
      </c>
      <c r="K326" s="1">
        <v>19862.1</v>
      </c>
      <c r="L326" s="12">
        <f t="shared" si="35"/>
        <v>866</v>
      </c>
      <c r="M326" s="1">
        <v>20728.1</v>
      </c>
      <c r="N326" s="1"/>
      <c r="O326" s="1"/>
    </row>
    <row r="327" spans="1:15" ht="151.5" customHeight="1">
      <c r="A327" s="29" t="s">
        <v>465</v>
      </c>
      <c r="B327" s="37" t="s">
        <v>99</v>
      </c>
      <c r="C327" s="17" t="s">
        <v>110</v>
      </c>
      <c r="D327" s="17" t="s">
        <v>111</v>
      </c>
      <c r="E327" s="17" t="s">
        <v>464</v>
      </c>
      <c r="F327" s="17" t="s">
        <v>280</v>
      </c>
      <c r="G327" s="1"/>
      <c r="H327" s="1">
        <f t="shared" si="39"/>
        <v>270</v>
      </c>
      <c r="I327" s="1">
        <v>270</v>
      </c>
      <c r="J327" s="1">
        <f t="shared" si="40"/>
        <v>0</v>
      </c>
      <c r="K327" s="1">
        <v>270</v>
      </c>
      <c r="L327" s="12">
        <f t="shared" si="35"/>
        <v>0</v>
      </c>
      <c r="M327" s="1">
        <v>270</v>
      </c>
      <c r="N327" s="1"/>
      <c r="O327" s="1"/>
    </row>
    <row r="328" spans="1:15" ht="27" customHeight="1">
      <c r="A328" s="10" t="s">
        <v>329</v>
      </c>
      <c r="B328" s="37" t="s">
        <v>99</v>
      </c>
      <c r="C328" s="17" t="s">
        <v>110</v>
      </c>
      <c r="D328" s="17" t="s">
        <v>115</v>
      </c>
      <c r="E328" s="17"/>
      <c r="F328" s="17"/>
      <c r="G328" s="12">
        <f>SUM(G329)</f>
        <v>911.6</v>
      </c>
      <c r="H328" s="1">
        <f t="shared" si="39"/>
        <v>0</v>
      </c>
      <c r="I328" s="12">
        <f>SUM(I329)</f>
        <v>911.6</v>
      </c>
      <c r="J328" s="1">
        <f t="shared" si="40"/>
        <v>1988.2000000000003</v>
      </c>
      <c r="K328" s="12">
        <f aca="true" t="shared" si="43" ref="K328:O331">SUM(K329)</f>
        <v>2899.8</v>
      </c>
      <c r="L328" s="12">
        <f t="shared" si="35"/>
        <v>482.7999999999997</v>
      </c>
      <c r="M328" s="12">
        <f t="shared" si="43"/>
        <v>3382.6</v>
      </c>
      <c r="N328" s="12">
        <f t="shared" si="43"/>
        <v>911.6</v>
      </c>
      <c r="O328" s="12">
        <f t="shared" si="43"/>
        <v>911.6</v>
      </c>
    </row>
    <row r="329" spans="1:15" ht="78.75">
      <c r="A329" s="10" t="s">
        <v>238</v>
      </c>
      <c r="B329" s="17" t="s">
        <v>99</v>
      </c>
      <c r="C329" s="17" t="s">
        <v>110</v>
      </c>
      <c r="D329" s="23" t="s">
        <v>115</v>
      </c>
      <c r="E329" s="16" t="s">
        <v>239</v>
      </c>
      <c r="F329" s="17"/>
      <c r="G329" s="12">
        <f>SUM(G330)</f>
        <v>911.6</v>
      </c>
      <c r="H329" s="1">
        <f t="shared" si="39"/>
        <v>0</v>
      </c>
      <c r="I329" s="12">
        <f>SUM(I330)</f>
        <v>911.6</v>
      </c>
      <c r="J329" s="1">
        <f t="shared" si="40"/>
        <v>1988.2000000000003</v>
      </c>
      <c r="K329" s="12">
        <f t="shared" si="43"/>
        <v>2899.8</v>
      </c>
      <c r="L329" s="12">
        <f t="shared" si="35"/>
        <v>482.7999999999997</v>
      </c>
      <c r="M329" s="12">
        <f t="shared" si="43"/>
        <v>3382.6</v>
      </c>
      <c r="N329" s="12">
        <f t="shared" si="43"/>
        <v>911.6</v>
      </c>
      <c r="O329" s="12">
        <f t="shared" si="43"/>
        <v>911.6</v>
      </c>
    </row>
    <row r="330" spans="1:15" s="5" customFormat="1" ht="94.5">
      <c r="A330" s="10" t="s">
        <v>244</v>
      </c>
      <c r="B330" s="38" t="s">
        <v>99</v>
      </c>
      <c r="C330" s="16" t="s">
        <v>110</v>
      </c>
      <c r="D330" s="16" t="s">
        <v>115</v>
      </c>
      <c r="E330" s="38" t="s">
        <v>245</v>
      </c>
      <c r="F330" s="16"/>
      <c r="G330" s="12">
        <f>SUM(G331)</f>
        <v>911.6</v>
      </c>
      <c r="H330" s="1">
        <f t="shared" si="39"/>
        <v>0</v>
      </c>
      <c r="I330" s="12">
        <f>SUM(I331)</f>
        <v>911.6</v>
      </c>
      <c r="J330" s="1">
        <f t="shared" si="40"/>
        <v>1988.2000000000003</v>
      </c>
      <c r="K330" s="12">
        <f>SUM(K331+K334)</f>
        <v>2899.8</v>
      </c>
      <c r="L330" s="12">
        <f t="shared" si="35"/>
        <v>482.7999999999997</v>
      </c>
      <c r="M330" s="12">
        <f>SUM(M331+M334)</f>
        <v>3382.6</v>
      </c>
      <c r="N330" s="12">
        <f t="shared" si="43"/>
        <v>911.6</v>
      </c>
      <c r="O330" s="12">
        <f t="shared" si="43"/>
        <v>911.6</v>
      </c>
    </row>
    <row r="331" spans="1:15" s="5" customFormat="1" ht="31.5">
      <c r="A331" s="13" t="s">
        <v>330</v>
      </c>
      <c r="B331" s="38" t="s">
        <v>99</v>
      </c>
      <c r="C331" s="16" t="s">
        <v>110</v>
      </c>
      <c r="D331" s="16" t="s">
        <v>115</v>
      </c>
      <c r="E331" s="16" t="s">
        <v>331</v>
      </c>
      <c r="F331" s="16"/>
      <c r="G331" s="12">
        <f>SUM(G332)</f>
        <v>911.6</v>
      </c>
      <c r="H331" s="1">
        <f t="shared" si="39"/>
        <v>0</v>
      </c>
      <c r="I331" s="12">
        <f>SUM(I332)</f>
        <v>911.6</v>
      </c>
      <c r="J331" s="1">
        <f t="shared" si="40"/>
        <v>0</v>
      </c>
      <c r="K331" s="12">
        <f t="shared" si="43"/>
        <v>911.6</v>
      </c>
      <c r="L331" s="12">
        <f t="shared" si="35"/>
        <v>0</v>
      </c>
      <c r="M331" s="12">
        <f t="shared" si="43"/>
        <v>911.6</v>
      </c>
      <c r="N331" s="12">
        <f t="shared" si="43"/>
        <v>911.6</v>
      </c>
      <c r="O331" s="12">
        <f t="shared" si="43"/>
        <v>911.6</v>
      </c>
    </row>
    <row r="332" spans="1:15" ht="139.5" customHeight="1">
      <c r="A332" s="29" t="s">
        <v>348</v>
      </c>
      <c r="B332" s="37" t="s">
        <v>99</v>
      </c>
      <c r="C332" s="17" t="s">
        <v>110</v>
      </c>
      <c r="D332" s="17" t="s">
        <v>115</v>
      </c>
      <c r="E332" s="17" t="s">
        <v>332</v>
      </c>
      <c r="F332" s="17" t="s">
        <v>280</v>
      </c>
      <c r="G332" s="1">
        <v>911.6</v>
      </c>
      <c r="H332" s="1">
        <f t="shared" si="39"/>
        <v>0</v>
      </c>
      <c r="I332" s="1">
        <v>911.6</v>
      </c>
      <c r="J332" s="1">
        <f t="shared" si="40"/>
        <v>0</v>
      </c>
      <c r="K332" s="1">
        <v>911.6</v>
      </c>
      <c r="L332" s="12">
        <f t="shared" si="35"/>
        <v>0</v>
      </c>
      <c r="M332" s="1">
        <v>911.6</v>
      </c>
      <c r="N332" s="1">
        <v>911.6</v>
      </c>
      <c r="O332" s="1">
        <v>911.6</v>
      </c>
    </row>
    <row r="333" spans="1:15" ht="62.25" customHeight="1">
      <c r="A333" s="13" t="s">
        <v>352</v>
      </c>
      <c r="B333" s="37" t="s">
        <v>99</v>
      </c>
      <c r="C333" s="17" t="s">
        <v>110</v>
      </c>
      <c r="D333" s="17" t="s">
        <v>115</v>
      </c>
      <c r="E333" s="16" t="s">
        <v>342</v>
      </c>
      <c r="F333" s="17"/>
      <c r="G333" s="1"/>
      <c r="H333" s="1"/>
      <c r="I333" s="1"/>
      <c r="J333" s="1">
        <f t="shared" si="40"/>
        <v>0</v>
      </c>
      <c r="K333" s="1"/>
      <c r="L333" s="12">
        <f t="shared" si="35"/>
        <v>0</v>
      </c>
      <c r="M333" s="1"/>
      <c r="N333" s="1"/>
      <c r="O333" s="1"/>
    </row>
    <row r="334" spans="1:15" ht="123.75" customHeight="1">
      <c r="A334" s="7" t="s">
        <v>347</v>
      </c>
      <c r="B334" s="37" t="s">
        <v>99</v>
      </c>
      <c r="C334" s="17" t="s">
        <v>110</v>
      </c>
      <c r="D334" s="17" t="s">
        <v>115</v>
      </c>
      <c r="E334" s="17" t="s">
        <v>376</v>
      </c>
      <c r="F334" s="17" t="s">
        <v>280</v>
      </c>
      <c r="G334" s="1"/>
      <c r="H334" s="1"/>
      <c r="I334" s="1"/>
      <c r="J334" s="1">
        <f t="shared" si="40"/>
        <v>1988.2</v>
      </c>
      <c r="K334" s="1">
        <v>1988.2</v>
      </c>
      <c r="L334" s="12">
        <f t="shared" si="35"/>
        <v>482.79999999999995</v>
      </c>
      <c r="M334" s="1">
        <v>2471</v>
      </c>
      <c r="N334" s="1"/>
      <c r="O334" s="1"/>
    </row>
    <row r="335" spans="1:15" ht="34.5" customHeight="1">
      <c r="A335" s="10" t="s">
        <v>383</v>
      </c>
      <c r="B335" s="17" t="s">
        <v>99</v>
      </c>
      <c r="C335" s="17" t="s">
        <v>110</v>
      </c>
      <c r="D335" s="17" t="s">
        <v>110</v>
      </c>
      <c r="E335" s="17"/>
      <c r="F335" s="16"/>
      <c r="G335" s="1">
        <f>G336</f>
        <v>8674.2</v>
      </c>
      <c r="H335" s="1">
        <f t="shared" si="39"/>
        <v>3343.7999999999993</v>
      </c>
      <c r="I335" s="1">
        <f>I336</f>
        <v>12018</v>
      </c>
      <c r="J335" s="1">
        <f t="shared" si="40"/>
        <v>0</v>
      </c>
      <c r="K335" s="1">
        <f>K336</f>
        <v>12018</v>
      </c>
      <c r="L335" s="12">
        <f t="shared" si="35"/>
        <v>-2593.1000000000004</v>
      </c>
      <c r="M335" s="1">
        <f>M336</f>
        <v>9424.9</v>
      </c>
      <c r="N335" s="1">
        <f aca="true" t="shared" si="44" ref="N335:O338">N336</f>
        <v>0</v>
      </c>
      <c r="O335" s="1">
        <f t="shared" si="44"/>
        <v>0</v>
      </c>
    </row>
    <row r="336" spans="1:15" ht="73.5" customHeight="1">
      <c r="A336" s="10" t="s">
        <v>384</v>
      </c>
      <c r="B336" s="17" t="s">
        <v>99</v>
      </c>
      <c r="C336" s="17" t="s">
        <v>110</v>
      </c>
      <c r="D336" s="17" t="s">
        <v>110</v>
      </c>
      <c r="E336" s="17" t="s">
        <v>385</v>
      </c>
      <c r="F336" s="16"/>
      <c r="G336" s="1">
        <f>G337</f>
        <v>8674.2</v>
      </c>
      <c r="H336" s="1">
        <f t="shared" si="39"/>
        <v>3343.7999999999993</v>
      </c>
      <c r="I336" s="1">
        <f>I337</f>
        <v>12018</v>
      </c>
      <c r="J336" s="1">
        <f t="shared" si="40"/>
        <v>0</v>
      </c>
      <c r="K336" s="1">
        <f>K337</f>
        <v>12018</v>
      </c>
      <c r="L336" s="12">
        <f t="shared" si="35"/>
        <v>-2593.1000000000004</v>
      </c>
      <c r="M336" s="1">
        <f>M337</f>
        <v>9424.9</v>
      </c>
      <c r="N336" s="1">
        <f t="shared" si="44"/>
        <v>0</v>
      </c>
      <c r="O336" s="1">
        <f t="shared" si="44"/>
        <v>0</v>
      </c>
    </row>
    <row r="337" spans="1:15" ht="112.5" customHeight="1">
      <c r="A337" s="10" t="s">
        <v>244</v>
      </c>
      <c r="B337" s="17" t="s">
        <v>99</v>
      </c>
      <c r="C337" s="17" t="s">
        <v>110</v>
      </c>
      <c r="D337" s="17" t="s">
        <v>110</v>
      </c>
      <c r="E337" s="16" t="s">
        <v>245</v>
      </c>
      <c r="F337" s="16"/>
      <c r="G337" s="1">
        <f>G338</f>
        <v>8674.2</v>
      </c>
      <c r="H337" s="1">
        <f t="shared" si="39"/>
        <v>3343.7999999999993</v>
      </c>
      <c r="I337" s="1">
        <f>I338</f>
        <v>12018</v>
      </c>
      <c r="J337" s="1">
        <f t="shared" si="40"/>
        <v>0</v>
      </c>
      <c r="K337" s="1">
        <f>K338</f>
        <v>12018</v>
      </c>
      <c r="L337" s="12">
        <f t="shared" si="35"/>
        <v>-2593.1000000000004</v>
      </c>
      <c r="M337" s="1">
        <f>M338</f>
        <v>9424.9</v>
      </c>
      <c r="N337" s="1">
        <f t="shared" si="44"/>
        <v>0</v>
      </c>
      <c r="O337" s="1">
        <f t="shared" si="44"/>
        <v>0</v>
      </c>
    </row>
    <row r="338" spans="1:15" ht="34.5" customHeight="1">
      <c r="A338" s="35" t="s">
        <v>386</v>
      </c>
      <c r="B338" s="17" t="s">
        <v>99</v>
      </c>
      <c r="C338" s="17" t="s">
        <v>110</v>
      </c>
      <c r="D338" s="17" t="s">
        <v>110</v>
      </c>
      <c r="E338" s="16" t="s">
        <v>387</v>
      </c>
      <c r="F338" s="16"/>
      <c r="G338" s="1">
        <f>G339</f>
        <v>8674.2</v>
      </c>
      <c r="H338" s="1">
        <f t="shared" si="39"/>
        <v>3343.7999999999993</v>
      </c>
      <c r="I338" s="1">
        <f>I339</f>
        <v>12018</v>
      </c>
      <c r="J338" s="1">
        <f t="shared" si="40"/>
        <v>0</v>
      </c>
      <c r="K338" s="1">
        <f>K339</f>
        <v>12018</v>
      </c>
      <c r="L338" s="12">
        <f t="shared" si="35"/>
        <v>-2593.1000000000004</v>
      </c>
      <c r="M338" s="1">
        <f>M339</f>
        <v>9424.9</v>
      </c>
      <c r="N338" s="1">
        <f t="shared" si="44"/>
        <v>0</v>
      </c>
      <c r="O338" s="1">
        <f t="shared" si="44"/>
        <v>0</v>
      </c>
    </row>
    <row r="339" spans="1:15" ht="135.75" customHeight="1">
      <c r="A339" s="35" t="s">
        <v>389</v>
      </c>
      <c r="B339" s="17" t="s">
        <v>99</v>
      </c>
      <c r="C339" s="17" t="s">
        <v>110</v>
      </c>
      <c r="D339" s="17" t="s">
        <v>110</v>
      </c>
      <c r="E339" s="16" t="s">
        <v>388</v>
      </c>
      <c r="F339" s="16">
        <v>500</v>
      </c>
      <c r="G339" s="1">
        <v>8674.2</v>
      </c>
      <c r="H339" s="1">
        <f t="shared" si="39"/>
        <v>3343.7999999999993</v>
      </c>
      <c r="I339" s="1">
        <v>12018</v>
      </c>
      <c r="J339" s="1">
        <f t="shared" si="40"/>
        <v>0</v>
      </c>
      <c r="K339" s="1">
        <v>12018</v>
      </c>
      <c r="L339" s="12">
        <f t="shared" si="35"/>
        <v>-2593.1000000000004</v>
      </c>
      <c r="M339" s="1">
        <v>9424.9</v>
      </c>
      <c r="N339" s="1"/>
      <c r="O339" s="1"/>
    </row>
    <row r="340" spans="1:15" ht="30" customHeight="1">
      <c r="A340" s="10" t="s">
        <v>424</v>
      </c>
      <c r="B340" s="17" t="s">
        <v>99</v>
      </c>
      <c r="C340" s="17" t="s">
        <v>113</v>
      </c>
      <c r="D340" s="17"/>
      <c r="E340" s="16"/>
      <c r="F340" s="16"/>
      <c r="G340" s="1">
        <f>SUM(G341)</f>
        <v>0</v>
      </c>
      <c r="H340" s="1">
        <f t="shared" si="39"/>
        <v>0</v>
      </c>
      <c r="I340" s="1">
        <f>SUM(I341)</f>
        <v>0</v>
      </c>
      <c r="J340" s="1">
        <f t="shared" si="40"/>
        <v>0</v>
      </c>
      <c r="K340" s="1">
        <f>SUM(K341)</f>
        <v>0</v>
      </c>
      <c r="L340" s="12">
        <f t="shared" si="35"/>
        <v>0</v>
      </c>
      <c r="M340" s="1">
        <f>SUM(M341)</f>
        <v>0</v>
      </c>
      <c r="N340" s="1">
        <f aca="true" t="shared" si="45" ref="N340:O344">SUM(N341)</f>
        <v>9000</v>
      </c>
      <c r="O340" s="1">
        <f t="shared" si="45"/>
        <v>0</v>
      </c>
    </row>
    <row r="341" spans="1:15" ht="30" customHeight="1">
      <c r="A341" s="10" t="s">
        <v>423</v>
      </c>
      <c r="B341" s="17" t="s">
        <v>99</v>
      </c>
      <c r="C341" s="17" t="s">
        <v>113</v>
      </c>
      <c r="D341" s="17" t="s">
        <v>110</v>
      </c>
      <c r="E341" s="16"/>
      <c r="F341" s="16"/>
      <c r="G341" s="1">
        <f>SUM(G342)</f>
        <v>0</v>
      </c>
      <c r="H341" s="1">
        <f t="shared" si="39"/>
        <v>0</v>
      </c>
      <c r="I341" s="1">
        <f>SUM(I342)</f>
        <v>0</v>
      </c>
      <c r="J341" s="1">
        <f t="shared" si="40"/>
        <v>0</v>
      </c>
      <c r="K341" s="1">
        <f>SUM(K342)</f>
        <v>0</v>
      </c>
      <c r="L341" s="12">
        <f t="shared" si="35"/>
        <v>0</v>
      </c>
      <c r="M341" s="1">
        <f>SUM(M342)</f>
        <v>0</v>
      </c>
      <c r="N341" s="1">
        <f t="shared" si="45"/>
        <v>9000</v>
      </c>
      <c r="O341" s="1">
        <f t="shared" si="45"/>
        <v>0</v>
      </c>
    </row>
    <row r="342" spans="1:15" ht="89.25" customHeight="1">
      <c r="A342" s="10" t="s">
        <v>238</v>
      </c>
      <c r="B342" s="17" t="s">
        <v>99</v>
      </c>
      <c r="C342" s="17" t="s">
        <v>113</v>
      </c>
      <c r="D342" s="17" t="s">
        <v>110</v>
      </c>
      <c r="E342" s="16" t="s">
        <v>239</v>
      </c>
      <c r="F342" s="16"/>
      <c r="G342" s="1">
        <f>SUM(G343)</f>
        <v>0</v>
      </c>
      <c r="H342" s="1">
        <f t="shared" si="39"/>
        <v>0</v>
      </c>
      <c r="I342" s="1">
        <f>SUM(I343)</f>
        <v>0</v>
      </c>
      <c r="J342" s="1">
        <f t="shared" si="40"/>
        <v>0</v>
      </c>
      <c r="K342" s="1">
        <f>SUM(K343)</f>
        <v>0</v>
      </c>
      <c r="L342" s="12">
        <f t="shared" si="35"/>
        <v>0</v>
      </c>
      <c r="M342" s="1">
        <f>SUM(M343)</f>
        <v>0</v>
      </c>
      <c r="N342" s="1">
        <f t="shared" si="45"/>
        <v>9000</v>
      </c>
      <c r="O342" s="1">
        <f t="shared" si="45"/>
        <v>0</v>
      </c>
    </row>
    <row r="343" spans="1:15" ht="105" customHeight="1">
      <c r="A343" s="10" t="s">
        <v>244</v>
      </c>
      <c r="B343" s="38" t="s">
        <v>99</v>
      </c>
      <c r="C343" s="17" t="s">
        <v>113</v>
      </c>
      <c r="D343" s="17" t="s">
        <v>110</v>
      </c>
      <c r="E343" s="38" t="s">
        <v>245</v>
      </c>
      <c r="F343" s="16"/>
      <c r="G343" s="1">
        <f>SUM(G344)</f>
        <v>0</v>
      </c>
      <c r="H343" s="1">
        <f t="shared" si="39"/>
        <v>0</v>
      </c>
      <c r="I343" s="1">
        <f>SUM(I344)</f>
        <v>0</v>
      </c>
      <c r="J343" s="1">
        <f t="shared" si="40"/>
        <v>0</v>
      </c>
      <c r="K343" s="1">
        <f>SUM(K344)</f>
        <v>0</v>
      </c>
      <c r="L343" s="12">
        <f aca="true" t="shared" si="46" ref="L343:L367">SUM(M343-K343)</f>
        <v>0</v>
      </c>
      <c r="M343" s="1">
        <f>SUM(M344)</f>
        <v>0</v>
      </c>
      <c r="N343" s="1">
        <f t="shared" si="45"/>
        <v>9000</v>
      </c>
      <c r="O343" s="1">
        <f t="shared" si="45"/>
        <v>0</v>
      </c>
    </row>
    <row r="344" spans="1:15" ht="40.5" customHeight="1">
      <c r="A344" s="20" t="s">
        <v>421</v>
      </c>
      <c r="B344" s="38" t="s">
        <v>99</v>
      </c>
      <c r="C344" s="17" t="s">
        <v>113</v>
      </c>
      <c r="D344" s="17" t="s">
        <v>110</v>
      </c>
      <c r="E344" s="38" t="s">
        <v>419</v>
      </c>
      <c r="F344" s="16"/>
      <c r="G344" s="1">
        <f>SUM(G345)</f>
        <v>0</v>
      </c>
      <c r="H344" s="1">
        <f t="shared" si="39"/>
        <v>0</v>
      </c>
      <c r="I344" s="1">
        <f>SUM(I345)</f>
        <v>0</v>
      </c>
      <c r="J344" s="1">
        <f t="shared" si="40"/>
        <v>0</v>
      </c>
      <c r="K344" s="1">
        <f>SUM(K345)</f>
        <v>0</v>
      </c>
      <c r="L344" s="12">
        <f t="shared" si="46"/>
        <v>0</v>
      </c>
      <c r="M344" s="1">
        <f>SUM(M345)</f>
        <v>0</v>
      </c>
      <c r="N344" s="1">
        <f t="shared" si="45"/>
        <v>9000</v>
      </c>
      <c r="O344" s="1">
        <f t="shared" si="45"/>
        <v>0</v>
      </c>
    </row>
    <row r="345" spans="1:15" ht="174.75" customHeight="1">
      <c r="A345" s="48" t="s">
        <v>422</v>
      </c>
      <c r="B345" s="38" t="s">
        <v>99</v>
      </c>
      <c r="C345" s="17" t="s">
        <v>113</v>
      </c>
      <c r="D345" s="17" t="s">
        <v>110</v>
      </c>
      <c r="E345" s="37" t="s">
        <v>420</v>
      </c>
      <c r="F345" s="16" t="s">
        <v>280</v>
      </c>
      <c r="G345" s="1"/>
      <c r="H345" s="1">
        <f t="shared" si="39"/>
        <v>0</v>
      </c>
      <c r="I345" s="1"/>
      <c r="J345" s="1">
        <f t="shared" si="40"/>
        <v>0</v>
      </c>
      <c r="K345" s="1"/>
      <c r="L345" s="12">
        <f t="shared" si="46"/>
        <v>0</v>
      </c>
      <c r="M345" s="1"/>
      <c r="N345" s="1">
        <v>9000</v>
      </c>
      <c r="O345" s="1"/>
    </row>
    <row r="346" spans="1:15" ht="15.75" customHeight="1">
      <c r="A346" s="13" t="s">
        <v>216</v>
      </c>
      <c r="B346" s="17" t="s">
        <v>99</v>
      </c>
      <c r="C346" s="17" t="s">
        <v>26</v>
      </c>
      <c r="D346" s="17"/>
      <c r="E346" s="16"/>
      <c r="F346" s="16"/>
      <c r="G346" s="12">
        <f>SUM(G347)</f>
        <v>70</v>
      </c>
      <c r="H346" s="1">
        <f t="shared" si="39"/>
        <v>0</v>
      </c>
      <c r="I346" s="12">
        <f>SUM(I347)</f>
        <v>70</v>
      </c>
      <c r="J346" s="1">
        <f t="shared" si="40"/>
        <v>0</v>
      </c>
      <c r="K346" s="12">
        <f>SUM(K347)</f>
        <v>70</v>
      </c>
      <c r="L346" s="12">
        <f t="shared" si="46"/>
        <v>0</v>
      </c>
      <c r="M346" s="12">
        <f>SUM(M347)</f>
        <v>70</v>
      </c>
      <c r="N346" s="12">
        <f>SUM(N347)</f>
        <v>0</v>
      </c>
      <c r="O346" s="12">
        <f>SUM(O347)</f>
        <v>0</v>
      </c>
    </row>
    <row r="347" spans="1:15" ht="15.75" customHeight="1">
      <c r="A347" s="7" t="s">
        <v>222</v>
      </c>
      <c r="B347" s="17" t="s">
        <v>99</v>
      </c>
      <c r="C347" s="17">
        <v>10</v>
      </c>
      <c r="D347" s="17" t="s">
        <v>115</v>
      </c>
      <c r="E347" s="17"/>
      <c r="F347" s="17"/>
      <c r="G347" s="12">
        <f>G348</f>
        <v>70</v>
      </c>
      <c r="H347" s="1">
        <f t="shared" si="39"/>
        <v>0</v>
      </c>
      <c r="I347" s="12">
        <f>I348</f>
        <v>70</v>
      </c>
      <c r="J347" s="1">
        <f t="shared" si="40"/>
        <v>0</v>
      </c>
      <c r="K347" s="12">
        <f>K348</f>
        <v>70</v>
      </c>
      <c r="L347" s="12">
        <f t="shared" si="46"/>
        <v>0</v>
      </c>
      <c r="M347" s="12">
        <f>M348</f>
        <v>70</v>
      </c>
      <c r="N347" s="12">
        <f aca="true" t="shared" si="47" ref="N347:O349">N348</f>
        <v>0</v>
      </c>
      <c r="O347" s="12">
        <f t="shared" si="47"/>
        <v>0</v>
      </c>
    </row>
    <row r="348" spans="1:15" ht="78.75" customHeight="1">
      <c r="A348" s="13" t="s">
        <v>238</v>
      </c>
      <c r="B348" s="17">
        <v>927</v>
      </c>
      <c r="C348" s="17" t="s">
        <v>26</v>
      </c>
      <c r="D348" s="17" t="s">
        <v>115</v>
      </c>
      <c r="E348" s="16" t="s">
        <v>239</v>
      </c>
      <c r="F348" s="17"/>
      <c r="G348" s="12">
        <f>G349</f>
        <v>70</v>
      </c>
      <c r="H348" s="1">
        <f t="shared" si="39"/>
        <v>0</v>
      </c>
      <c r="I348" s="12">
        <f>I349</f>
        <v>70</v>
      </c>
      <c r="J348" s="1">
        <f t="shared" si="40"/>
        <v>0</v>
      </c>
      <c r="K348" s="12">
        <f>K349</f>
        <v>70</v>
      </c>
      <c r="L348" s="12">
        <f t="shared" si="46"/>
        <v>0</v>
      </c>
      <c r="M348" s="12">
        <f>M349</f>
        <v>70</v>
      </c>
      <c r="N348" s="12">
        <f t="shared" si="47"/>
        <v>0</v>
      </c>
      <c r="O348" s="12">
        <f t="shared" si="47"/>
        <v>0</v>
      </c>
    </row>
    <row r="349" spans="1:15" ht="94.5" customHeight="1">
      <c r="A349" s="13" t="s">
        <v>241</v>
      </c>
      <c r="B349" s="17">
        <v>927</v>
      </c>
      <c r="C349" s="17" t="s">
        <v>26</v>
      </c>
      <c r="D349" s="17" t="s">
        <v>115</v>
      </c>
      <c r="E349" s="16" t="s">
        <v>242</v>
      </c>
      <c r="F349" s="17"/>
      <c r="G349" s="12">
        <f>G350</f>
        <v>70</v>
      </c>
      <c r="H349" s="1">
        <f t="shared" si="39"/>
        <v>0</v>
      </c>
      <c r="I349" s="12">
        <f>I350</f>
        <v>70</v>
      </c>
      <c r="J349" s="1">
        <f t="shared" si="40"/>
        <v>0</v>
      </c>
      <c r="K349" s="12">
        <f>K350</f>
        <v>70</v>
      </c>
      <c r="L349" s="12">
        <f t="shared" si="46"/>
        <v>0</v>
      </c>
      <c r="M349" s="12">
        <f>M350</f>
        <v>70</v>
      </c>
      <c r="N349" s="12">
        <f t="shared" si="47"/>
        <v>0</v>
      </c>
      <c r="O349" s="12">
        <f t="shared" si="47"/>
        <v>0</v>
      </c>
    </row>
    <row r="350" spans="1:15" ht="31.5" customHeight="1">
      <c r="A350" s="18" t="s">
        <v>180</v>
      </c>
      <c r="B350" s="17" t="s">
        <v>99</v>
      </c>
      <c r="C350" s="17" t="s">
        <v>26</v>
      </c>
      <c r="D350" s="17" t="s">
        <v>115</v>
      </c>
      <c r="E350" s="16" t="s">
        <v>181</v>
      </c>
      <c r="F350" s="16"/>
      <c r="G350" s="12">
        <f>SUM(G351)</f>
        <v>70</v>
      </c>
      <c r="H350" s="1">
        <f t="shared" si="39"/>
        <v>0</v>
      </c>
      <c r="I350" s="12">
        <f>SUM(I351)</f>
        <v>70</v>
      </c>
      <c r="J350" s="1">
        <f t="shared" si="40"/>
        <v>0</v>
      </c>
      <c r="K350" s="12">
        <f>SUM(K351)</f>
        <v>70</v>
      </c>
      <c r="L350" s="12">
        <f t="shared" si="46"/>
        <v>0</v>
      </c>
      <c r="M350" s="12">
        <f>SUM(M351)</f>
        <v>70</v>
      </c>
      <c r="N350" s="12">
        <f>SUM(N351)</f>
        <v>0</v>
      </c>
      <c r="O350" s="12">
        <f>SUM(O351)</f>
        <v>0</v>
      </c>
    </row>
    <row r="351" spans="1:15" ht="114.75" customHeight="1">
      <c r="A351" s="9" t="s">
        <v>102</v>
      </c>
      <c r="B351" s="17">
        <v>927</v>
      </c>
      <c r="C351" s="17">
        <v>10</v>
      </c>
      <c r="D351" s="17" t="s">
        <v>115</v>
      </c>
      <c r="E351" s="17" t="s">
        <v>133</v>
      </c>
      <c r="F351" s="17">
        <v>200</v>
      </c>
      <c r="G351" s="1">
        <v>70</v>
      </c>
      <c r="H351" s="1">
        <f t="shared" si="39"/>
        <v>0</v>
      </c>
      <c r="I351" s="1">
        <v>70</v>
      </c>
      <c r="J351" s="1">
        <f t="shared" si="40"/>
        <v>0</v>
      </c>
      <c r="K351" s="1">
        <v>70</v>
      </c>
      <c r="L351" s="12">
        <f t="shared" si="46"/>
        <v>0</v>
      </c>
      <c r="M351" s="1">
        <v>70</v>
      </c>
      <c r="N351" s="1"/>
      <c r="O351" s="1"/>
    </row>
    <row r="352" spans="1:15" ht="50.25" customHeight="1">
      <c r="A352" s="13" t="s">
        <v>430</v>
      </c>
      <c r="B352" s="16" t="s">
        <v>99</v>
      </c>
      <c r="C352" s="16" t="s">
        <v>104</v>
      </c>
      <c r="D352" s="17"/>
      <c r="E352" s="17"/>
      <c r="F352" s="17"/>
      <c r="G352" s="12">
        <f>SUM(G353,G359)</f>
        <v>37938</v>
      </c>
      <c r="H352" s="1">
        <f t="shared" si="39"/>
        <v>6830</v>
      </c>
      <c r="I352" s="12">
        <f>SUM(I353,I359)</f>
        <v>44768</v>
      </c>
      <c r="J352" s="1">
        <f t="shared" si="40"/>
        <v>2280.199999999997</v>
      </c>
      <c r="K352" s="12">
        <f>SUM(K353,K359)</f>
        <v>47048.2</v>
      </c>
      <c r="L352" s="12">
        <f t="shared" si="46"/>
        <v>8329.099999999999</v>
      </c>
      <c r="M352" s="12">
        <f>SUM(M353,M359)</f>
        <v>55377.299999999996</v>
      </c>
      <c r="N352" s="12">
        <f>SUM(N353,N359)</f>
        <v>5445</v>
      </c>
      <c r="O352" s="12">
        <f>SUM(O353,O359)</f>
        <v>5743</v>
      </c>
    </row>
    <row r="353" spans="1:15" ht="31.5" customHeight="1">
      <c r="A353" s="7" t="s">
        <v>243</v>
      </c>
      <c r="B353" s="17" t="s">
        <v>99</v>
      </c>
      <c r="C353" s="17" t="s">
        <v>104</v>
      </c>
      <c r="D353" s="17" t="s">
        <v>107</v>
      </c>
      <c r="E353" s="17"/>
      <c r="F353" s="17"/>
      <c r="G353" s="12">
        <f>SUM(G354)</f>
        <v>5961</v>
      </c>
      <c r="H353" s="1">
        <f t="shared" si="39"/>
        <v>0</v>
      </c>
      <c r="I353" s="12">
        <f>SUM(I354)</f>
        <v>5961</v>
      </c>
      <c r="J353" s="1">
        <f t="shared" si="40"/>
        <v>0</v>
      </c>
      <c r="K353" s="12">
        <f>SUM(K354)</f>
        <v>5961</v>
      </c>
      <c r="L353" s="12">
        <f t="shared" si="46"/>
        <v>0</v>
      </c>
      <c r="M353" s="12">
        <f>SUM(M354)</f>
        <v>5961</v>
      </c>
      <c r="N353" s="12">
        <f aca="true" t="shared" si="48" ref="N353:O355">SUM(N354)</f>
        <v>5445</v>
      </c>
      <c r="O353" s="12">
        <f t="shared" si="48"/>
        <v>5743</v>
      </c>
    </row>
    <row r="354" spans="1:15" ht="78.75" customHeight="1">
      <c r="A354" s="13" t="s">
        <v>238</v>
      </c>
      <c r="B354" s="17">
        <v>927</v>
      </c>
      <c r="C354" s="17" t="s">
        <v>104</v>
      </c>
      <c r="D354" s="17" t="s">
        <v>107</v>
      </c>
      <c r="E354" s="16" t="s">
        <v>239</v>
      </c>
      <c r="F354" s="17"/>
      <c r="G354" s="12">
        <f>SUM(G355)</f>
        <v>5961</v>
      </c>
      <c r="H354" s="1">
        <f t="shared" si="39"/>
        <v>0</v>
      </c>
      <c r="I354" s="12">
        <f>SUM(I355)</f>
        <v>5961</v>
      </c>
      <c r="J354" s="1">
        <f t="shared" si="40"/>
        <v>0</v>
      </c>
      <c r="K354" s="12">
        <f>SUM(K355)</f>
        <v>5961</v>
      </c>
      <c r="L354" s="12">
        <f t="shared" si="46"/>
        <v>0</v>
      </c>
      <c r="M354" s="12">
        <f>SUM(M355)</f>
        <v>5961</v>
      </c>
      <c r="N354" s="12">
        <f t="shared" si="48"/>
        <v>5445</v>
      </c>
      <c r="O354" s="12">
        <f t="shared" si="48"/>
        <v>5743</v>
      </c>
    </row>
    <row r="355" spans="1:15" ht="94.5" customHeight="1">
      <c r="A355" s="13" t="s">
        <v>244</v>
      </c>
      <c r="B355" s="17" t="s">
        <v>99</v>
      </c>
      <c r="C355" s="17" t="s">
        <v>104</v>
      </c>
      <c r="D355" s="17" t="s">
        <v>107</v>
      </c>
      <c r="E355" s="24" t="s">
        <v>245</v>
      </c>
      <c r="F355" s="17"/>
      <c r="G355" s="12">
        <f>SUM(G356)</f>
        <v>5961</v>
      </c>
      <c r="H355" s="1">
        <f t="shared" si="39"/>
        <v>0</v>
      </c>
      <c r="I355" s="12">
        <f>SUM(I356)</f>
        <v>5961</v>
      </c>
      <c r="J355" s="1">
        <f t="shared" si="40"/>
        <v>0</v>
      </c>
      <c r="K355" s="12">
        <f>SUM(K356)</f>
        <v>5961</v>
      </c>
      <c r="L355" s="12">
        <f t="shared" si="46"/>
        <v>0</v>
      </c>
      <c r="M355" s="12">
        <f>SUM(M356)</f>
        <v>5961</v>
      </c>
      <c r="N355" s="12">
        <f t="shared" si="48"/>
        <v>5445</v>
      </c>
      <c r="O355" s="12">
        <f t="shared" si="48"/>
        <v>5743</v>
      </c>
    </row>
    <row r="356" spans="1:15" ht="31.5" customHeight="1">
      <c r="A356" s="18" t="s">
        <v>103</v>
      </c>
      <c r="B356" s="17" t="s">
        <v>99</v>
      </c>
      <c r="C356" s="17" t="s">
        <v>104</v>
      </c>
      <c r="D356" s="17" t="s">
        <v>107</v>
      </c>
      <c r="E356" s="24" t="s">
        <v>105</v>
      </c>
      <c r="F356" s="16"/>
      <c r="G356" s="27">
        <f>SUM(G357:G358)</f>
        <v>5961</v>
      </c>
      <c r="H356" s="1">
        <f t="shared" si="39"/>
        <v>0</v>
      </c>
      <c r="I356" s="27">
        <f>SUM(I357:I358)</f>
        <v>5961</v>
      </c>
      <c r="J356" s="1">
        <f t="shared" si="40"/>
        <v>0</v>
      </c>
      <c r="K356" s="27">
        <f>SUM(K357:K358)</f>
        <v>5961</v>
      </c>
      <c r="L356" s="12">
        <f t="shared" si="46"/>
        <v>0</v>
      </c>
      <c r="M356" s="27">
        <f>SUM(M357:M358)</f>
        <v>5961</v>
      </c>
      <c r="N356" s="27">
        <f>SUM(N357:N358)</f>
        <v>5445</v>
      </c>
      <c r="O356" s="27">
        <f>SUM(O357:O358)</f>
        <v>5743</v>
      </c>
    </row>
    <row r="357" spans="1:15" ht="126" customHeight="1">
      <c r="A357" s="7" t="s">
        <v>349</v>
      </c>
      <c r="B357" s="17">
        <v>927</v>
      </c>
      <c r="C357" s="17">
        <v>14</v>
      </c>
      <c r="D357" s="17" t="s">
        <v>107</v>
      </c>
      <c r="E357" s="17" t="s">
        <v>281</v>
      </c>
      <c r="F357" s="17">
        <v>500</v>
      </c>
      <c r="G357" s="1">
        <v>3961</v>
      </c>
      <c r="H357" s="1">
        <f t="shared" si="39"/>
        <v>0</v>
      </c>
      <c r="I357" s="1">
        <v>3961</v>
      </c>
      <c r="J357" s="1">
        <f t="shared" si="40"/>
        <v>0</v>
      </c>
      <c r="K357" s="1">
        <v>3961</v>
      </c>
      <c r="L357" s="12">
        <f t="shared" si="46"/>
        <v>0</v>
      </c>
      <c r="M357" s="1">
        <v>3961</v>
      </c>
      <c r="N357" s="1">
        <v>3345</v>
      </c>
      <c r="O357" s="1">
        <v>3443</v>
      </c>
    </row>
    <row r="358" spans="1:15" ht="128.25" customHeight="1">
      <c r="A358" s="7" t="s">
        <v>350</v>
      </c>
      <c r="B358" s="17">
        <v>927</v>
      </c>
      <c r="C358" s="17">
        <v>14</v>
      </c>
      <c r="D358" s="17" t="s">
        <v>107</v>
      </c>
      <c r="E358" s="17" t="s">
        <v>408</v>
      </c>
      <c r="F358" s="17">
        <v>500</v>
      </c>
      <c r="G358" s="1">
        <v>2000</v>
      </c>
      <c r="H358" s="1">
        <f t="shared" si="39"/>
        <v>0</v>
      </c>
      <c r="I358" s="1">
        <v>2000</v>
      </c>
      <c r="J358" s="1">
        <f t="shared" si="40"/>
        <v>0</v>
      </c>
      <c r="K358" s="1">
        <v>2000</v>
      </c>
      <c r="L358" s="12">
        <f t="shared" si="46"/>
        <v>0</v>
      </c>
      <c r="M358" s="1">
        <v>2000</v>
      </c>
      <c r="N358" s="1">
        <v>2100</v>
      </c>
      <c r="O358" s="1">
        <v>2300</v>
      </c>
    </row>
    <row r="359" spans="1:15" ht="15.75">
      <c r="A359" s="13" t="s">
        <v>390</v>
      </c>
      <c r="B359" s="17" t="s">
        <v>99</v>
      </c>
      <c r="C359" s="17" t="s">
        <v>104</v>
      </c>
      <c r="D359" s="17" t="s">
        <v>115</v>
      </c>
      <c r="E359" s="17"/>
      <c r="F359" s="17"/>
      <c r="G359" s="12">
        <f>G360</f>
        <v>31977</v>
      </c>
      <c r="H359" s="1">
        <f t="shared" si="39"/>
        <v>6830</v>
      </c>
      <c r="I359" s="12">
        <f>I360</f>
        <v>38807</v>
      </c>
      <c r="J359" s="1">
        <f t="shared" si="40"/>
        <v>2280.199999999997</v>
      </c>
      <c r="K359" s="12">
        <f>K360</f>
        <v>41087.2</v>
      </c>
      <c r="L359" s="12">
        <f t="shared" si="46"/>
        <v>8329.099999999999</v>
      </c>
      <c r="M359" s="12">
        <f>M360</f>
        <v>49416.299999999996</v>
      </c>
      <c r="N359" s="12">
        <f>N360</f>
        <v>0</v>
      </c>
      <c r="O359" s="12">
        <f>O360</f>
        <v>0</v>
      </c>
    </row>
    <row r="360" spans="1:15" ht="78.75">
      <c r="A360" s="13" t="s">
        <v>238</v>
      </c>
      <c r="B360" s="17" t="s">
        <v>99</v>
      </c>
      <c r="C360" s="17" t="s">
        <v>104</v>
      </c>
      <c r="D360" s="17" t="s">
        <v>115</v>
      </c>
      <c r="E360" s="16" t="s">
        <v>239</v>
      </c>
      <c r="F360" s="17"/>
      <c r="G360" s="12">
        <f>SUM(G361)</f>
        <v>31977</v>
      </c>
      <c r="H360" s="1">
        <f t="shared" si="39"/>
        <v>6830</v>
      </c>
      <c r="I360" s="12">
        <f>SUM(I361)</f>
        <v>38807</v>
      </c>
      <c r="J360" s="1">
        <f t="shared" si="40"/>
        <v>2280.199999999997</v>
      </c>
      <c r="K360" s="12">
        <f>SUM(K361)</f>
        <v>41087.2</v>
      </c>
      <c r="L360" s="12">
        <f t="shared" si="46"/>
        <v>8329.099999999999</v>
      </c>
      <c r="M360" s="12">
        <f>SUM(M361)</f>
        <v>49416.299999999996</v>
      </c>
      <c r="N360" s="12">
        <f>SUM(N361)</f>
        <v>0</v>
      </c>
      <c r="O360" s="12">
        <f>SUM(O361)</f>
        <v>0</v>
      </c>
    </row>
    <row r="361" spans="1:15" ht="94.5">
      <c r="A361" s="13" t="s">
        <v>244</v>
      </c>
      <c r="B361" s="17" t="s">
        <v>99</v>
      </c>
      <c r="C361" s="17" t="s">
        <v>104</v>
      </c>
      <c r="D361" s="17" t="s">
        <v>115</v>
      </c>
      <c r="E361" s="24" t="s">
        <v>245</v>
      </c>
      <c r="F361" s="17"/>
      <c r="G361" s="12">
        <f>SUM(G362,G365)</f>
        <v>31977</v>
      </c>
      <c r="H361" s="1">
        <f t="shared" si="39"/>
        <v>6830</v>
      </c>
      <c r="I361" s="12">
        <f>SUM(I362,I365)</f>
        <v>38807</v>
      </c>
      <c r="J361" s="1">
        <f t="shared" si="40"/>
        <v>2280.199999999997</v>
      </c>
      <c r="K361" s="12">
        <f>SUM(K362,K365)</f>
        <v>41087.2</v>
      </c>
      <c r="L361" s="12">
        <f t="shared" si="46"/>
        <v>8329.099999999999</v>
      </c>
      <c r="M361" s="12">
        <f>SUM(M362,M365)</f>
        <v>49416.299999999996</v>
      </c>
      <c r="N361" s="12">
        <f>SUM(N362,N365)</f>
        <v>0</v>
      </c>
      <c r="O361" s="12">
        <f>SUM(O362,O365)</f>
        <v>0</v>
      </c>
    </row>
    <row r="362" spans="1:15" ht="31.5">
      <c r="A362" s="13" t="s">
        <v>391</v>
      </c>
      <c r="B362" s="17">
        <v>927</v>
      </c>
      <c r="C362" s="17">
        <v>14</v>
      </c>
      <c r="D362" s="17" t="s">
        <v>115</v>
      </c>
      <c r="E362" s="16" t="s">
        <v>392</v>
      </c>
      <c r="F362" s="17"/>
      <c r="G362" s="12">
        <f>SUM(G363)</f>
        <v>2000</v>
      </c>
      <c r="H362" s="1">
        <f t="shared" si="39"/>
        <v>0</v>
      </c>
      <c r="I362" s="12">
        <f>SUM(I363)</f>
        <v>2000</v>
      </c>
      <c r="J362" s="1">
        <f t="shared" si="40"/>
        <v>0</v>
      </c>
      <c r="K362" s="12">
        <f>SUM(K363)</f>
        <v>2000</v>
      </c>
      <c r="L362" s="12">
        <f t="shared" si="46"/>
        <v>2388.1000000000004</v>
      </c>
      <c r="M362" s="12">
        <f>SUM(M363:M364)</f>
        <v>4388.1</v>
      </c>
      <c r="N362" s="12">
        <f>SUM(N363)</f>
        <v>0</v>
      </c>
      <c r="O362" s="12">
        <f>SUM(O363)</f>
        <v>0</v>
      </c>
    </row>
    <row r="363" spans="1:15" ht="153.75" customHeight="1">
      <c r="A363" s="9" t="s">
        <v>425</v>
      </c>
      <c r="B363" s="17">
        <v>927</v>
      </c>
      <c r="C363" s="17">
        <v>14</v>
      </c>
      <c r="D363" s="17" t="s">
        <v>115</v>
      </c>
      <c r="E363" s="17" t="s">
        <v>393</v>
      </c>
      <c r="F363" s="17">
        <v>500</v>
      </c>
      <c r="G363" s="1">
        <v>2000</v>
      </c>
      <c r="H363" s="1">
        <f t="shared" si="39"/>
        <v>0</v>
      </c>
      <c r="I363" s="1">
        <v>2000</v>
      </c>
      <c r="J363" s="1">
        <f t="shared" si="40"/>
        <v>0</v>
      </c>
      <c r="K363" s="1">
        <v>2000</v>
      </c>
      <c r="L363" s="12">
        <f t="shared" si="46"/>
        <v>-311.5999999999999</v>
      </c>
      <c r="M363" s="1">
        <v>1688.4</v>
      </c>
      <c r="N363" s="1"/>
      <c r="O363" s="1"/>
    </row>
    <row r="364" spans="1:15" ht="141.75" customHeight="1">
      <c r="A364" s="53" t="s">
        <v>499</v>
      </c>
      <c r="B364" s="17">
        <v>927</v>
      </c>
      <c r="C364" s="17">
        <v>14</v>
      </c>
      <c r="D364" s="17" t="s">
        <v>115</v>
      </c>
      <c r="E364" s="17" t="s">
        <v>498</v>
      </c>
      <c r="F364" s="17">
        <v>500</v>
      </c>
      <c r="G364" s="1"/>
      <c r="H364" s="1"/>
      <c r="I364" s="1"/>
      <c r="J364" s="1"/>
      <c r="K364" s="1"/>
      <c r="L364" s="12">
        <f t="shared" si="46"/>
        <v>2699.7</v>
      </c>
      <c r="M364" s="1">
        <v>2699.7</v>
      </c>
      <c r="N364" s="1"/>
      <c r="O364" s="1"/>
    </row>
    <row r="365" spans="1:15" ht="35.25" customHeight="1">
      <c r="A365" s="13" t="s">
        <v>410</v>
      </c>
      <c r="B365" s="17">
        <v>927</v>
      </c>
      <c r="C365" s="17">
        <v>14</v>
      </c>
      <c r="D365" s="17" t="s">
        <v>115</v>
      </c>
      <c r="E365" s="16" t="s">
        <v>411</v>
      </c>
      <c r="F365" s="17"/>
      <c r="G365" s="1">
        <f>SUM(G366:G367)</f>
        <v>29977</v>
      </c>
      <c r="H365" s="1">
        <f t="shared" si="39"/>
        <v>6830</v>
      </c>
      <c r="I365" s="1">
        <f>SUM(I366:I367)</f>
        <v>36807</v>
      </c>
      <c r="J365" s="1">
        <f t="shared" si="40"/>
        <v>2280.199999999997</v>
      </c>
      <c r="K365" s="1">
        <f>SUM(K366:K367)</f>
        <v>39087.2</v>
      </c>
      <c r="L365" s="12">
        <f t="shared" si="46"/>
        <v>5941</v>
      </c>
      <c r="M365" s="1">
        <f>SUM(M366:M367)</f>
        <v>45028.2</v>
      </c>
      <c r="N365" s="1">
        <f>SUM(N366:N367)</f>
        <v>0</v>
      </c>
      <c r="O365" s="1">
        <f>SUM(O366:O367)</f>
        <v>0</v>
      </c>
    </row>
    <row r="366" spans="1:15" ht="131.25" customHeight="1">
      <c r="A366" s="9" t="s">
        <v>412</v>
      </c>
      <c r="B366" s="17">
        <v>927</v>
      </c>
      <c r="C366" s="17">
        <v>14</v>
      </c>
      <c r="D366" s="17" t="s">
        <v>115</v>
      </c>
      <c r="E366" s="17" t="s">
        <v>409</v>
      </c>
      <c r="F366" s="17">
        <v>500</v>
      </c>
      <c r="G366" s="1">
        <v>29477</v>
      </c>
      <c r="H366" s="1">
        <f t="shared" si="39"/>
        <v>0</v>
      </c>
      <c r="I366" s="1">
        <v>29477</v>
      </c>
      <c r="J366" s="1">
        <f t="shared" si="40"/>
        <v>0</v>
      </c>
      <c r="K366" s="1">
        <v>29477</v>
      </c>
      <c r="L366" s="12">
        <f t="shared" si="46"/>
        <v>0</v>
      </c>
      <c r="M366" s="1">
        <v>29477</v>
      </c>
      <c r="N366" s="1"/>
      <c r="O366" s="1"/>
    </row>
    <row r="367" spans="1:15" ht="127.5" customHeight="1">
      <c r="A367" s="9" t="s">
        <v>413</v>
      </c>
      <c r="B367" s="17">
        <v>927</v>
      </c>
      <c r="C367" s="17">
        <v>14</v>
      </c>
      <c r="D367" s="17" t="s">
        <v>115</v>
      </c>
      <c r="E367" s="17" t="s">
        <v>414</v>
      </c>
      <c r="F367" s="17">
        <v>500</v>
      </c>
      <c r="G367" s="1">
        <v>500</v>
      </c>
      <c r="H367" s="1">
        <f t="shared" si="39"/>
        <v>6830</v>
      </c>
      <c r="I367" s="1">
        <v>7330</v>
      </c>
      <c r="J367" s="1">
        <f t="shared" si="40"/>
        <v>2280.2000000000007</v>
      </c>
      <c r="K367" s="1">
        <v>9610.2</v>
      </c>
      <c r="L367" s="12">
        <f t="shared" si="46"/>
        <v>5941</v>
      </c>
      <c r="M367" s="1">
        <v>15551.2</v>
      </c>
      <c r="N367" s="1"/>
      <c r="O367" s="1"/>
    </row>
  </sheetData>
  <sheetProtection/>
  <autoFilter ref="F2:F367"/>
  <mergeCells count="19">
    <mergeCell ref="F1:O1"/>
    <mergeCell ref="M11:M12"/>
    <mergeCell ref="L11:L12"/>
    <mergeCell ref="F3:O6"/>
    <mergeCell ref="A8:O8"/>
    <mergeCell ref="A9:O9"/>
    <mergeCell ref="N11:N12"/>
    <mergeCell ref="O11:O12"/>
    <mergeCell ref="A11:A12"/>
    <mergeCell ref="I11:I12"/>
    <mergeCell ref="H11:H12"/>
    <mergeCell ref="J11:J12"/>
    <mergeCell ref="K11:K12"/>
    <mergeCell ref="B11:B12"/>
    <mergeCell ref="G11:G12"/>
    <mergeCell ref="E11:E12"/>
    <mergeCell ref="F11:F12"/>
    <mergeCell ref="C11:C12"/>
    <mergeCell ref="D11:D12"/>
  </mergeCells>
  <printOptions/>
  <pageMargins left="0" right="0" top="0.984251968503937" bottom="0" header="0" footer="0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Воскобойникова Наталия Александровна</cp:lastModifiedBy>
  <cp:lastPrinted>2018-11-02T10:48:52Z</cp:lastPrinted>
  <dcterms:created xsi:type="dcterms:W3CDTF">2014-12-19T05:37:15Z</dcterms:created>
  <dcterms:modified xsi:type="dcterms:W3CDTF">2023-12-01T11:10:55Z</dcterms:modified>
  <cp:category/>
  <cp:version/>
  <cp:contentType/>
  <cp:contentStatus/>
</cp:coreProperties>
</file>